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Foundation\"/>
    </mc:Choice>
  </mc:AlternateContent>
  <bookViews>
    <workbookView xWindow="-120" yWindow="-120" windowWidth="29040" windowHeight="15840"/>
  </bookViews>
  <sheets>
    <sheet name="Cover" sheetId="1" r:id="rId1"/>
    <sheet name="Contents" sheetId="2" r:id="rId2"/>
    <sheet name="Management report" sheetId="3" r:id="rId3"/>
    <sheet name="Balance sheet" sheetId="4" r:id="rId4"/>
    <sheet name="P&amp;L" sheetId="5" r:id="rId5"/>
    <sheet name="Notes" sheetId="6" r:id="rId6"/>
    <sheet name="Detailed donation commit." sheetId="8" r:id="rId7"/>
  </sheets>
  <externalReferences>
    <externalReference r:id="rId8"/>
    <externalReference r:id="rId9"/>
  </externalReferences>
  <definedNames>
    <definedName name="_xlnm.Print_Area" localSheetId="6">'Detailed donation commit.'!$A$1:$N$13</definedName>
    <definedName name="_xlnm.Print_Area" localSheetId="4">'P&amp;L'!$A$1:$H$24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0" i="6" l="1"/>
  <c r="F152" i="6"/>
  <c r="F137" i="6"/>
  <c r="F117" i="6"/>
  <c r="F108" i="6"/>
  <c r="F107" i="6"/>
  <c r="F78" i="6"/>
  <c r="F67" i="6"/>
  <c r="F66" i="6"/>
  <c r="F60" i="6"/>
  <c r="F57" i="6"/>
  <c r="F59" i="6"/>
  <c r="F56" i="6"/>
  <c r="F52" i="6"/>
  <c r="F17" i="6"/>
  <c r="F83" i="6" l="1"/>
  <c r="L9" i="8" l="1"/>
  <c r="F53" i="6" l="1"/>
  <c r="F9" i="8" l="1"/>
  <c r="F76" i="6"/>
  <c r="F139" i="6" l="1"/>
  <c r="F18" i="5" s="1"/>
  <c r="H101" i="6" l="1"/>
  <c r="F43" i="6" l="1"/>
  <c r="F10" i="4" l="1"/>
  <c r="F101" i="6" l="1"/>
  <c r="F10" i="5" s="1"/>
  <c r="H95" i="6"/>
  <c r="F95" i="6"/>
  <c r="F11" i="4"/>
  <c r="F12" i="4" s="1"/>
  <c r="F35" i="6"/>
  <c r="H35" i="6"/>
  <c r="F34" i="4"/>
  <c r="F15" i="4" l="1"/>
  <c r="N11" i="8" l="1"/>
  <c r="F85" i="6" s="1"/>
  <c r="F84" i="6" s="1"/>
  <c r="F77" i="6" s="1"/>
  <c r="F27" i="4" l="1"/>
  <c r="F21" i="5"/>
  <c r="F153" i="6" l="1"/>
  <c r="F20" i="5" s="1"/>
  <c r="F79" i="6" l="1"/>
  <c r="F26" i="4" s="1"/>
  <c r="F28" i="4" s="1"/>
  <c r="F37" i="4" s="1"/>
  <c r="F111" i="6"/>
  <c r="F9" i="5" s="1"/>
  <c r="F13" i="5" s="1"/>
  <c r="F24" i="5" s="1"/>
  <c r="F22" i="5" s="1"/>
  <c r="F68" i="6" l="1"/>
  <c r="F16" i="4" s="1"/>
  <c r="F17" i="4" l="1"/>
  <c r="F20" i="4" s="1"/>
</calcChain>
</file>

<file path=xl/sharedStrings.xml><?xml version="1.0" encoding="utf-8"?>
<sst xmlns="http://schemas.openxmlformats.org/spreadsheetml/2006/main" count="205" uniqueCount="170">
  <si>
    <t>Biltema Foundation</t>
  </si>
  <si>
    <t>Amsterdam</t>
  </si>
  <si>
    <t>Contents</t>
  </si>
  <si>
    <t>Report</t>
  </si>
  <si>
    <t>Management Report</t>
  </si>
  <si>
    <t>Notes to the financial statements</t>
  </si>
  <si>
    <t>1.</t>
  </si>
  <si>
    <t>2.</t>
  </si>
  <si>
    <t>3.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</si>
  <si>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</si>
  <si>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</si>
  <si>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</si>
  <si>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</si>
  <si>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</si>
  <si>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</si>
  <si>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</si>
  <si>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</si>
  <si>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</si>
  <si>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</si>
  <si>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Accounting principles</t>
  </si>
  <si>
    <t>Financial fixed assets</t>
  </si>
  <si>
    <t>Loans receivable</t>
  </si>
  <si>
    <t>Receivables</t>
  </si>
  <si>
    <t>Cash and cash equivalents</t>
  </si>
  <si>
    <t>Reserves and funds</t>
  </si>
  <si>
    <t>Donations received</t>
  </si>
  <si>
    <t>Donations made</t>
  </si>
  <si>
    <t>Long-term donation commitments</t>
  </si>
  <si>
    <t>4.10</t>
  </si>
  <si>
    <t>The Foundation is registered at the Trade Register of the Chamber of Commerce in Amsterdam under number 51436469.</t>
  </si>
  <si>
    <t>The Foundation has ANBI status in the Netherlands which means that it has charitable status for tax purposes.</t>
  </si>
  <si>
    <t>Result</t>
  </si>
  <si>
    <t>Subsequent events</t>
  </si>
  <si>
    <t>No material subsequent events affecting the financial statements have occured to date.</t>
  </si>
  <si>
    <t>Amsterdam,</t>
  </si>
  <si>
    <t>EUR</t>
  </si>
  <si>
    <t>Fixed assets</t>
  </si>
  <si>
    <t>Loans</t>
  </si>
  <si>
    <t>Notes</t>
  </si>
  <si>
    <t>Current assets</t>
  </si>
  <si>
    <t>Reserves</t>
  </si>
  <si>
    <t>Earmarked funds</t>
  </si>
  <si>
    <t>Current liabiliies</t>
  </si>
  <si>
    <t>Payables</t>
  </si>
  <si>
    <t>TOTAL ASSETS</t>
  </si>
  <si>
    <t>TOTAL LIABILITIES</t>
  </si>
  <si>
    <t>ASSETS</t>
  </si>
  <si>
    <t>RESERVES</t>
  </si>
  <si>
    <t>LIABILITIES</t>
  </si>
  <si>
    <t>INCOME</t>
  </si>
  <si>
    <t>Financial result</t>
  </si>
  <si>
    <t>EXPENDITURE</t>
  </si>
  <si>
    <t>Administration</t>
  </si>
  <si>
    <t>Transferred to (from) reserves</t>
  </si>
  <si>
    <t>TOTAL INCOME</t>
  </si>
  <si>
    <t>TOTAL EXPENDITURE</t>
  </si>
  <si>
    <t>4.2 Financial Fixed assets</t>
  </si>
  <si>
    <t>Shareholding</t>
  </si>
  <si>
    <t>5 year loan</t>
  </si>
  <si>
    <t>10 year loan</t>
  </si>
  <si>
    <t>The Foundation has made two loans totalling EUR 15 million which was a condition of a donation.</t>
  </si>
  <si>
    <t>Receivables are stated at their face falue, less an allowance for the risk of doubtful accounts, where necessary.</t>
  </si>
  <si>
    <t>Donation paid in advance</t>
  </si>
  <si>
    <t>Donation receivable</t>
  </si>
  <si>
    <t>Loan interest</t>
  </si>
  <si>
    <t>Bank</t>
  </si>
  <si>
    <t>Cash and cash equivalents are at the free and unrestricted disposal of the Foundation.</t>
  </si>
  <si>
    <t>Opening Balance</t>
  </si>
  <si>
    <t>Closing balance</t>
  </si>
  <si>
    <t>Balance brought forward</t>
  </si>
  <si>
    <t>Creditors</t>
  </si>
  <si>
    <t>Bank charges Q4</t>
  </si>
  <si>
    <t>Received in the year</t>
  </si>
  <si>
    <t>Bank interest</t>
  </si>
  <si>
    <t>Fiduciary deposit interest</t>
  </si>
  <si>
    <t xml:space="preserve">Loan interest </t>
  </si>
  <si>
    <t>Exchange result</t>
  </si>
  <si>
    <t>Lila Poonawalla Foundation</t>
  </si>
  <si>
    <t>Scandinavian Childrens Mission</t>
  </si>
  <si>
    <t>Safepoint Trust</t>
  </si>
  <si>
    <t>Hoi Phu Nu Tu Thien</t>
  </si>
  <si>
    <t>UMC Utrecht</t>
  </si>
  <si>
    <t>UMC Utrecht - Laura Dix Research Project</t>
  </si>
  <si>
    <t>UMC Utrecht - Professor Wulffraat</t>
  </si>
  <si>
    <t>Bridge the Gap Foundation</t>
  </si>
  <si>
    <t>Kunphen Foundation</t>
  </si>
  <si>
    <t>Friends of the Wilhelmina Children's Hospital</t>
  </si>
  <si>
    <t>Isrec Foundation</t>
  </si>
  <si>
    <t>Schweizer Patenschaft-Zurich</t>
  </si>
  <si>
    <t>CVT Myanmar</t>
  </si>
  <si>
    <t>Angkor Hospital for Chi</t>
  </si>
  <si>
    <t>Genossenschaft Zeitgut</t>
  </si>
  <si>
    <t>Sgt. Pepper's Friends</t>
  </si>
  <si>
    <t>Stichting Vrouwen voor Vrouwen</t>
  </si>
  <si>
    <t xml:space="preserve">Emergency relief Syria </t>
  </si>
  <si>
    <t xml:space="preserve">Palliative Care Project Sweden </t>
  </si>
  <si>
    <t>See next page.</t>
  </si>
  <si>
    <t>Skandinaviska Barnmissionen (Children's Mission)</t>
  </si>
  <si>
    <t>The Woman's Charity Association of HCMC (WOCA)</t>
  </si>
  <si>
    <t>Donation promised per year</t>
  </si>
  <si>
    <t>from</t>
  </si>
  <si>
    <t>until</t>
  </si>
  <si>
    <t>Number of years</t>
  </si>
  <si>
    <t>Currency</t>
  </si>
  <si>
    <t>Exchange rate</t>
  </si>
  <si>
    <t>USD</t>
  </si>
  <si>
    <t>SEK</t>
  </si>
  <si>
    <t>TOTAL LONG-TERM DONATION COMMITMENTS</t>
  </si>
  <si>
    <t>The Woman Charity Vietnam</t>
  </si>
  <si>
    <t>Proeducacion</t>
  </si>
  <si>
    <t>Withholding tax</t>
  </si>
  <si>
    <t>Gain/loss on securities</t>
  </si>
  <si>
    <t>4. Notes to the financial statements</t>
  </si>
  <si>
    <t>4.1 Accounting principles</t>
  </si>
  <si>
    <t>General</t>
  </si>
  <si>
    <t>Foreign currencies</t>
  </si>
  <si>
    <t>All foreign currency amounts in the balance sheet have been translated into Euros (EUR) at the official exchange rate at the balance sheet date.</t>
  </si>
  <si>
    <t>All translation differences have been included in the statement of income under "financial income and expenses".</t>
  </si>
  <si>
    <t>EUR 1 = USD</t>
  </si>
  <si>
    <t>EUR 1 = SEK</t>
  </si>
  <si>
    <t>EUR 1 = CHF</t>
  </si>
  <si>
    <t>EUR 1 = CAD</t>
  </si>
  <si>
    <t>Statement of income and expenditure</t>
  </si>
  <si>
    <t>In the statements of income the amounts stated in foreign currencies have been translated into EUR based upon the rates of exchange for the period involved.</t>
  </si>
  <si>
    <t>Expenditure is calculated based on the historical cost convention taking into account accruals.</t>
  </si>
  <si>
    <t>Financial income and expenses represents interest related to the financial year and foreign currency exchange translation differences.</t>
  </si>
  <si>
    <t>Biltema Foundation was incorporated on 7 December 2010 and is registered in Amsterdam.</t>
  </si>
  <si>
    <t>Bank fees</t>
  </si>
  <si>
    <t>Income represents financial income during the financial year.</t>
  </si>
  <si>
    <t>UMCU - Professor Wulffraat - Chronic Inflammation</t>
  </si>
  <si>
    <t>*</t>
  </si>
  <si>
    <t>Transfer to reserves</t>
  </si>
  <si>
    <t>Transfer from earmarked funds</t>
  </si>
  <si>
    <t>Transferred from Earmarked funds</t>
  </si>
  <si>
    <t>Dividend</t>
  </si>
  <si>
    <t>Amount remaining currency</t>
  </si>
  <si>
    <t>Amount remaining EUR</t>
  </si>
  <si>
    <t>Excess of income (expenditure)</t>
  </si>
  <si>
    <t>Short-term loans</t>
  </si>
  <si>
    <t>* last quarterly invoice SEK 220500</t>
  </si>
  <si>
    <t>Fiduciary deposit</t>
  </si>
  <si>
    <t>4.2 Loans receivable</t>
  </si>
  <si>
    <t>4.3 Receivables</t>
  </si>
  <si>
    <t>4.4 Cash and cash equivalents</t>
  </si>
  <si>
    <t>4.5 Reserves and funds</t>
  </si>
  <si>
    <t>4.6 Current liabilities</t>
  </si>
  <si>
    <t>4.7 Donations received</t>
  </si>
  <si>
    <t>4.7 Donations made</t>
  </si>
  <si>
    <t>4.6 Financial result</t>
  </si>
  <si>
    <t>4.8 Long-term donation commitments</t>
  </si>
  <si>
    <t>4.9 Administration fees</t>
  </si>
  <si>
    <t>Laurie Jensen, Secretary</t>
  </si>
  <si>
    <t>J.H. Graham, Treasurer</t>
  </si>
  <si>
    <t>Accrued interest</t>
  </si>
  <si>
    <t>4.10 Long-term donation commitments</t>
  </si>
  <si>
    <t>Earmarked funds relates to funds set aside for long-term projects. A summary is shown at note 4.10.</t>
  </si>
  <si>
    <t>Administration fees</t>
  </si>
  <si>
    <t>Detailed long-term donation commitments</t>
  </si>
  <si>
    <t>Legal fees Carepers case</t>
  </si>
  <si>
    <t>Legal fees - others</t>
  </si>
  <si>
    <t xml:space="preserve">Admin fees </t>
  </si>
  <si>
    <t>Annual report as at 31 December 2020</t>
  </si>
  <si>
    <t>Balance sheet as at 31 December 2020</t>
  </si>
  <si>
    <t>Income and expenditure account for the period ended 31 december 2020</t>
  </si>
  <si>
    <t>The management herewith submits the Financial Statements of Stichting Biltema also called and hereinafter referred to as Biltema Foundation (the Foundation) for the financial year as at 31 December 2020.</t>
  </si>
  <si>
    <t>Income and expenditure account 2020</t>
  </si>
  <si>
    <t>Bank charges</t>
  </si>
  <si>
    <t>Foundation Biltema CH</t>
  </si>
  <si>
    <r>
      <t>During the year under review, the Foundation transferred EUR -6'705'860</t>
    </r>
    <r>
      <rPr>
        <sz val="10"/>
        <rFont val="Arial"/>
        <family val="2"/>
      </rPr>
      <t xml:space="preserve"> from r</t>
    </r>
    <r>
      <rPr>
        <sz val="10"/>
        <color theme="1"/>
        <rFont val="Arial"/>
        <family val="2"/>
      </rPr>
      <t>eserves which is set out in detail in the attached Income and Expenditure Account.</t>
    </r>
  </si>
  <si>
    <t>Ms M.L.C. Wennberg, Vice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</si>
</sst>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_ ;_ * \-#,##0_ ;_ * &quot;-&quot;_ ;_ @_ "/>
    <numFmt numFmtId="165" formatCode="_ * #,##0.00_ ;_ * \-#,##0.00_ ;_ * &quot;-&quot;??_ ;_ @_ "/>
    <numFmt numFmtId="166" formatCode="0_ ;\-0\ "/>
    <numFmt numFmtId="167" formatCode="_ * #,##0.0000_ ;_ * \-#,##0.0000_ ;_ * &quot;-&quot;??_ ;_ @_ "/>
    <numFmt numFmtId="168" formatCode="#,##0.00;\(#,##0.00\)"/>
    <numFmt numFmtId="169" formatCode="_ * #,##0_ ;_ * \-#,##0_ ;_ * &quot;-&quot;??_ ;_ @_ "/>
    <numFmt numFmtId="170" formatCode="#,##0;\(#,##0\)"/>
    <numFmt numFmtId="171" formatCode="#,##0;\(#,##0\);\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/>
    <xf numFmtId="165" fontId="0" fillId="0" borderId="0" xfId="1" applyFont="1"/>
    <xf numFmtId="165" fontId="0" fillId="0" borderId="0" xfId="1" applyFont="1" applyBorder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center" wrapText="1"/>
    </xf>
    <xf numFmtId="164" fontId="0" fillId="0" borderId="0" xfId="0" applyNumberFormat="1" applyFont="1"/>
    <xf numFmtId="0" fontId="0" fillId="0" borderId="0" xfId="0" applyFont="1" applyAlignment="1"/>
    <xf numFmtId="39" fontId="0" fillId="0" borderId="0" xfId="0" applyNumberFormat="1" applyFont="1"/>
    <xf numFmtId="170" fontId="0" fillId="0" borderId="0" xfId="0" applyNumberFormat="1" applyFont="1"/>
    <xf numFmtId="168" fontId="0" fillId="0" borderId="0" xfId="0" applyNumberFormat="1" applyFont="1"/>
    <xf numFmtId="165" fontId="0" fillId="0" borderId="0" xfId="0" applyNumberFormat="1" applyFont="1"/>
    <xf numFmtId="4" fontId="0" fillId="0" borderId="0" xfId="0" applyNumberFormat="1" applyFont="1"/>
    <xf numFmtId="171" fontId="0" fillId="0" borderId="0" xfId="0" applyNumberFormat="1" applyFont="1"/>
    <xf numFmtId="0" fontId="0" fillId="0" borderId="0" xfId="0" applyFont="1" applyAlignment="1">
      <alignment wrapText="1"/>
    </xf>
    <xf numFmtId="0" fontId="1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2" applyFont="1" applyBorder="1"/>
    <xf numFmtId="0" fontId="1" fillId="0" borderId="0" xfId="2" applyFont="1"/>
    <xf numFmtId="0" fontId="1" fillId="0" borderId="0" xfId="2" applyFont="1" applyAlignment="1">
      <alignment horizontal="left"/>
    </xf>
    <xf numFmtId="0" fontId="7" fillId="0" borderId="0" xfId="2" applyFont="1"/>
    <xf numFmtId="0" fontId="1" fillId="0" borderId="9" xfId="2" applyFont="1" applyBorder="1"/>
    <xf numFmtId="0" fontId="1" fillId="0" borderId="10" xfId="2" applyFont="1" applyBorder="1"/>
    <xf numFmtId="0" fontId="1" fillId="0" borderId="10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left" vertical="center" wrapText="1"/>
    </xf>
    <xf numFmtId="0" fontId="1" fillId="0" borderId="10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 wrapText="1"/>
    </xf>
    <xf numFmtId="0" fontId="1" fillId="0" borderId="12" xfId="2" applyFont="1" applyBorder="1" applyAlignment="1"/>
    <xf numFmtId="0" fontId="1" fillId="0" borderId="13" xfId="2" applyFont="1" applyBorder="1" applyAlignment="1"/>
    <xf numFmtId="169" fontId="0" fillId="0" borderId="13" xfId="3" applyNumberFormat="1" applyFont="1" applyBorder="1" applyAlignment="1"/>
    <xf numFmtId="164" fontId="1" fillId="0" borderId="13" xfId="2" applyNumberFormat="1" applyFont="1" applyBorder="1" applyAlignment="1">
      <alignment horizontal="left"/>
    </xf>
    <xf numFmtId="166" fontId="1" fillId="0" borderId="13" xfId="2" applyNumberFormat="1" applyFont="1" applyBorder="1" applyAlignment="1">
      <alignment horizontal="center"/>
    </xf>
    <xf numFmtId="1" fontId="1" fillId="0" borderId="13" xfId="2" applyNumberFormat="1" applyFont="1" applyBorder="1" applyAlignment="1">
      <alignment horizontal="center"/>
    </xf>
    <xf numFmtId="164" fontId="1" fillId="0" borderId="13" xfId="2" applyNumberFormat="1" applyFont="1" applyBorder="1" applyAlignment="1">
      <alignment horizontal="center"/>
    </xf>
    <xf numFmtId="167" fontId="0" fillId="0" borderId="13" xfId="3" applyNumberFormat="1" applyFont="1" applyBorder="1" applyAlignment="1"/>
    <xf numFmtId="169" fontId="0" fillId="0" borderId="14" xfId="3" applyNumberFormat="1" applyFont="1" applyBorder="1" applyAlignment="1"/>
    <xf numFmtId="0" fontId="1" fillId="0" borderId="0" xfId="2" applyFont="1" applyAlignment="1"/>
    <xf numFmtId="169" fontId="0" fillId="0" borderId="13" xfId="3" applyNumberFormat="1" applyFont="1" applyFill="1" applyBorder="1" applyAlignment="1"/>
    <xf numFmtId="164" fontId="1" fillId="0" borderId="13" xfId="2" applyNumberFormat="1" applyFont="1" applyFill="1" applyBorder="1" applyAlignment="1">
      <alignment horizontal="left"/>
    </xf>
    <xf numFmtId="166" fontId="1" fillId="0" borderId="13" xfId="2" applyNumberFormat="1" applyFont="1" applyFill="1" applyBorder="1" applyAlignment="1">
      <alignment horizontal="center"/>
    </xf>
    <xf numFmtId="1" fontId="1" fillId="0" borderId="13" xfId="2" applyNumberFormat="1" applyFont="1" applyFill="1" applyBorder="1" applyAlignment="1">
      <alignment horizontal="center"/>
    </xf>
    <xf numFmtId="164" fontId="1" fillId="0" borderId="13" xfId="2" applyNumberFormat="1" applyFont="1" applyFill="1" applyBorder="1" applyAlignment="1">
      <alignment horizontal="center"/>
    </xf>
    <xf numFmtId="164" fontId="1" fillId="0" borderId="13" xfId="2" applyNumberFormat="1" applyFont="1" applyBorder="1" applyAlignment="1"/>
    <xf numFmtId="164" fontId="1" fillId="0" borderId="15" xfId="2" applyNumberFormat="1" applyFont="1" applyBorder="1" applyAlignment="1"/>
    <xf numFmtId="0" fontId="2" fillId="0" borderId="16" xfId="2" applyFont="1" applyBorder="1" applyAlignment="1"/>
    <xf numFmtId="0" fontId="1" fillId="0" borderId="17" xfId="2" applyFont="1" applyBorder="1" applyAlignment="1"/>
    <xf numFmtId="164" fontId="1" fillId="0" borderId="17" xfId="2" applyNumberFormat="1" applyFont="1" applyBorder="1" applyAlignment="1"/>
    <xf numFmtId="164" fontId="1" fillId="0" borderId="17" xfId="2" applyNumberFormat="1" applyFont="1" applyBorder="1" applyAlignment="1">
      <alignment horizontal="left"/>
    </xf>
    <xf numFmtId="164" fontId="1" fillId="0" borderId="17" xfId="2" applyNumberFormat="1" applyFont="1" applyBorder="1" applyAlignment="1">
      <alignment horizontal="center"/>
    </xf>
    <xf numFmtId="1" fontId="1" fillId="0" borderId="17" xfId="2" applyNumberFormat="1" applyFont="1" applyBorder="1" applyAlignment="1"/>
    <xf numFmtId="167" fontId="0" fillId="0" borderId="17" xfId="3" applyNumberFormat="1" applyFont="1" applyBorder="1" applyAlignment="1"/>
    <xf numFmtId="164" fontId="1" fillId="0" borderId="6" xfId="2" applyNumberFormat="1" applyFont="1" applyBorder="1" applyAlignment="1"/>
    <xf numFmtId="0" fontId="1" fillId="0" borderId="4" xfId="2" applyFont="1" applyBorder="1" applyAlignment="1"/>
    <xf numFmtId="0" fontId="1" fillId="0" borderId="0" xfId="2" applyFont="1" applyBorder="1" applyAlignment="1"/>
    <xf numFmtId="164" fontId="1" fillId="0" borderId="0" xfId="2" applyNumberFormat="1" applyFont="1" applyBorder="1" applyAlignment="1"/>
    <xf numFmtId="164" fontId="1" fillId="0" borderId="0" xfId="2" applyNumberFormat="1" applyFont="1" applyBorder="1" applyAlignment="1">
      <alignment horizontal="left"/>
    </xf>
    <xf numFmtId="1" fontId="1" fillId="0" borderId="0" xfId="2" applyNumberFormat="1" applyFont="1" applyBorder="1" applyAlignment="1"/>
    <xf numFmtId="164" fontId="1" fillId="0" borderId="0" xfId="2" applyNumberFormat="1" applyFont="1" applyBorder="1" applyAlignment="1">
      <alignment horizontal="center"/>
    </xf>
    <xf numFmtId="167" fontId="0" fillId="0" borderId="0" xfId="3" applyNumberFormat="1" applyFont="1" applyBorder="1" applyAlignment="1"/>
    <xf numFmtId="164" fontId="1" fillId="0" borderId="5" xfId="2" applyNumberFormat="1" applyFont="1" applyBorder="1" applyAlignment="1"/>
    <xf numFmtId="0" fontId="9" fillId="0" borderId="7" xfId="2" applyFont="1" applyBorder="1" applyAlignment="1"/>
    <xf numFmtId="0" fontId="1" fillId="0" borderId="1" xfId="2" applyFont="1" applyBorder="1" applyAlignment="1"/>
    <xf numFmtId="164" fontId="1" fillId="0" borderId="1" xfId="2" applyNumberFormat="1" applyFont="1" applyBorder="1" applyAlignment="1"/>
    <xf numFmtId="164" fontId="1" fillId="0" borderId="1" xfId="2" applyNumberFormat="1" applyFont="1" applyBorder="1" applyAlignment="1">
      <alignment horizontal="left"/>
    </xf>
    <xf numFmtId="1" fontId="1" fillId="0" borderId="1" xfId="2" applyNumberFormat="1" applyFont="1" applyBorder="1" applyAlignment="1"/>
    <xf numFmtId="164" fontId="1" fillId="0" borderId="1" xfId="2" applyNumberFormat="1" applyFont="1" applyBorder="1" applyAlignment="1">
      <alignment horizontal="center"/>
    </xf>
    <xf numFmtId="164" fontId="1" fillId="0" borderId="8" xfId="2" applyNumberFormat="1" applyFont="1" applyBorder="1" applyAlignment="1"/>
    <xf numFmtId="164" fontId="1" fillId="0" borderId="0" xfId="2" applyNumberFormat="1" applyFont="1" applyAlignment="1">
      <alignment vertical="center"/>
    </xf>
    <xf numFmtId="164" fontId="1" fillId="0" borderId="0" xfId="2" applyNumberFormat="1" applyFont="1" applyAlignment="1">
      <alignment horizontal="left" vertical="center"/>
    </xf>
    <xf numFmtId="1" fontId="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169" fontId="0" fillId="0" borderId="0" xfId="0" applyNumberFormat="1" applyFont="1"/>
    <xf numFmtId="169" fontId="0" fillId="0" borderId="13" xfId="1" applyNumberFormat="1" applyFont="1" applyBorder="1" applyAlignment="1"/>
    <xf numFmtId="169" fontId="0" fillId="0" borderId="14" xfId="1" applyNumberFormat="1" applyFont="1" applyBorder="1" applyAlignment="1"/>
    <xf numFmtId="169" fontId="11" fillId="0" borderId="13" xfId="1" applyNumberFormat="1" applyFont="1" applyFill="1" applyBorder="1" applyAlignment="1"/>
    <xf numFmtId="169" fontId="0" fillId="0" borderId="14" xfId="1" applyNumberFormat="1" applyFont="1" applyFill="1" applyBorder="1" applyAlignment="1"/>
    <xf numFmtId="167" fontId="0" fillId="0" borderId="13" xfId="1" applyNumberFormat="1" applyFont="1" applyBorder="1" applyAlignment="1"/>
    <xf numFmtId="167" fontId="0" fillId="0" borderId="13" xfId="1" applyNumberFormat="1" applyFont="1" applyFill="1" applyBorder="1" applyAlignment="1"/>
    <xf numFmtId="0" fontId="13" fillId="0" borderId="0" xfId="0" applyFont="1"/>
    <xf numFmtId="0" fontId="12" fillId="0" borderId="0" xfId="0" applyFont="1"/>
    <xf numFmtId="0" fontId="14" fillId="0" borderId="0" xfId="0" applyFont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15" fillId="0" borderId="0" xfId="0" applyFont="1" applyBorder="1"/>
    <xf numFmtId="0" fontId="16" fillId="0" borderId="0" xfId="0" applyFont="1" applyBorder="1"/>
    <xf numFmtId="0" fontId="16" fillId="0" borderId="0" xfId="0" applyFont="1"/>
    <xf numFmtId="165" fontId="3" fillId="0" borderId="0" xfId="1" applyNumberFormat="1" applyFont="1"/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/>
    <xf numFmtId="165" fontId="3" fillId="0" borderId="0" xfId="1" applyFont="1"/>
    <xf numFmtId="164" fontId="3" fillId="0" borderId="0" xfId="1" applyNumberFormat="1" applyFont="1"/>
    <xf numFmtId="169" fontId="3" fillId="0" borderId="1" xfId="1" applyNumberFormat="1" applyFont="1" applyBorder="1"/>
    <xf numFmtId="169" fontId="3" fillId="0" borderId="0" xfId="1" applyNumberFormat="1" applyFont="1"/>
    <xf numFmtId="169" fontId="3" fillId="0" borderId="2" xfId="1" applyNumberFormat="1" applyFont="1" applyBorder="1"/>
    <xf numFmtId="169" fontId="3" fillId="0" borderId="0" xfId="1" applyNumberFormat="1" applyFont="1" applyBorder="1"/>
    <xf numFmtId="1" fontId="3" fillId="0" borderId="0" xfId="0" applyNumberFormat="1" applyFont="1" applyAlignment="1">
      <alignment horizontal="center" vertical="center"/>
    </xf>
    <xf numFmtId="170" fontId="3" fillId="0" borderId="0" xfId="0" applyNumberFormat="1" applyFont="1"/>
    <xf numFmtId="165" fontId="3" fillId="0" borderId="0" xfId="1" applyFont="1" applyBorder="1"/>
    <xf numFmtId="49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3" fillId="0" borderId="0" xfId="1" applyNumberFormat="1" applyFont="1"/>
    <xf numFmtId="14" fontId="3" fillId="0" borderId="0" xfId="0" applyNumberFormat="1" applyFont="1"/>
    <xf numFmtId="171" fontId="3" fillId="0" borderId="0" xfId="0" applyNumberFormat="1" applyFont="1"/>
    <xf numFmtId="171" fontId="3" fillId="0" borderId="2" xfId="0" applyNumberFormat="1" applyFont="1" applyBorder="1"/>
    <xf numFmtId="171" fontId="3" fillId="0" borderId="0" xfId="1" applyNumberFormat="1" applyFont="1"/>
    <xf numFmtId="171" fontId="3" fillId="0" borderId="2" xfId="1" applyNumberFormat="1" applyFont="1" applyBorder="1"/>
    <xf numFmtId="171" fontId="3" fillId="0" borderId="0" xfId="1" applyNumberFormat="1" applyFont="1" applyBorder="1"/>
    <xf numFmtId="169" fontId="3" fillId="0" borderId="0" xfId="1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16" fillId="0" borderId="0" xfId="0" applyFont="1" applyFill="1" applyBorder="1"/>
    <xf numFmtId="169" fontId="3" fillId="0" borderId="0" xfId="1" applyNumberFormat="1" applyFont="1" applyFill="1"/>
    <xf numFmtId="0" fontId="0" fillId="0" borderId="0" xfId="0" applyFont="1" applyFill="1"/>
    <xf numFmtId="169" fontId="3" fillId="0" borderId="2" xfId="1" applyNumberFormat="1" applyFont="1" applyFill="1" applyBorder="1"/>
    <xf numFmtId="164" fontId="3" fillId="0" borderId="0" xfId="0" applyNumberFormat="1" applyFont="1" applyFill="1"/>
    <xf numFmtId="165" fontId="3" fillId="0" borderId="0" xfId="1" applyFont="1" applyFill="1"/>
    <xf numFmtId="169" fontId="11" fillId="0" borderId="2" xfId="1" applyNumberFormat="1" applyFont="1" applyFill="1" applyBorder="1"/>
    <xf numFmtId="170" fontId="3" fillId="0" borderId="0" xfId="0" applyNumberFormat="1" applyFont="1" applyFill="1"/>
    <xf numFmtId="170" fontId="3" fillId="0" borderId="3" xfId="0" applyNumberFormat="1" applyFont="1" applyFill="1" applyBorder="1"/>
    <xf numFmtId="171" fontId="3" fillId="0" borderId="0" xfId="0" applyNumberFormat="1" applyFont="1" applyFill="1"/>
    <xf numFmtId="171" fontId="3" fillId="0" borderId="2" xfId="0" applyNumberFormat="1" applyFont="1" applyFill="1" applyBorder="1"/>
    <xf numFmtId="171" fontId="3" fillId="0" borderId="0" xfId="0" applyNumberFormat="1" applyFont="1" applyFill="1" applyBorder="1"/>
    <xf numFmtId="171" fontId="3" fillId="0" borderId="0" xfId="1" applyNumberFormat="1" applyFont="1" applyFill="1"/>
    <xf numFmtId="171" fontId="3" fillId="0" borderId="2" xfId="1" applyNumberFormat="1" applyFont="1" applyFill="1" applyBorder="1"/>
    <xf numFmtId="169" fontId="3" fillId="0" borderId="0" xfId="0" applyNumberFormat="1" applyFont="1" applyFill="1"/>
    <xf numFmtId="169" fontId="11" fillId="0" borderId="0" xfId="1" applyNumberFormat="1" applyFont="1" applyFill="1"/>
    <xf numFmtId="169" fontId="11" fillId="0" borderId="0" xfId="1" applyNumberFormat="1" applyFont="1" applyBorder="1"/>
    <xf numFmtId="0" fontId="12" fillId="0" borderId="0" xfId="0" applyFont="1" applyAlignment="1">
      <alignment horizont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3" fillId="0" borderId="0" xfId="0" applyFont="1" applyAlignment="1">
      <alignment horizontal="center"/>
    </xf>
  </cellXfs>
  <cellStyles count="4">
    <cellStyle name="Comma" xfId="1" builtinId="3"/>
    <cellStyle name="Comma 4" xfId="3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undation%20NL%20Accounting%20file%20rec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.FOUNDATION%20BILTEMA\Accounting%20file%20reco%202018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ing number index"/>
      <sheetName val="Cash transactions check"/>
      <sheetName val="BS+P&amp;L"/>
      <sheetName val="ING EUR 1203"/>
      <sheetName val="Saving ING EUR 1204"/>
      <sheetName val="ING EUR 1205"/>
      <sheetName val="UBS EUR 1215"/>
      <sheetName val="ING USD 1206"/>
      <sheetName val="CS USD 1208"/>
      <sheetName val="UBS USD 1217"/>
      <sheetName val="UBS USD 1218"/>
      <sheetName val="ING SEK 1207"/>
      <sheetName val="UBS CHF 1212"/>
      <sheetName val="UBS CHF 1213"/>
      <sheetName val="Donations"/>
      <sheetName val="Prep-Accruals"/>
      <sheetName val="Loan Carepers"/>
      <sheetName val="Loans BHBV"/>
      <sheetName val="Detailed donation commit."/>
    </sheetNames>
    <sheetDataSet>
      <sheetData sheetId="0"/>
      <sheetData sheetId="1"/>
      <sheetData sheetId="2">
        <row r="11">
          <cell r="C11">
            <v>13012368.000000007</v>
          </cell>
          <cell r="F11">
            <v>34157466.00000003</v>
          </cell>
          <cell r="I11">
            <v>7603547.4974543992</v>
          </cell>
        </row>
        <row r="23">
          <cell r="C23">
            <v>31737.568195085732</v>
          </cell>
          <cell r="E23">
            <v>320025.93972752342</v>
          </cell>
          <cell r="N23">
            <v>157813.15</v>
          </cell>
          <cell r="R23">
            <v>4189437.2479124097</v>
          </cell>
        </row>
        <row r="28">
          <cell r="B28">
            <v>-6705859.7963799722</v>
          </cell>
        </row>
        <row r="30">
          <cell r="E30">
            <v>1.2296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>
            <v>45172.83</v>
          </cell>
        </row>
        <row r="34">
          <cell r="B34">
            <v>1913326.32</v>
          </cell>
        </row>
        <row r="35">
          <cell r="B35">
            <v>54256.36</v>
          </cell>
        </row>
        <row r="36">
          <cell r="B36">
            <v>27389.9</v>
          </cell>
        </row>
        <row r="76">
          <cell r="H76">
            <v>920387.00000000012</v>
          </cell>
        </row>
      </sheetData>
      <sheetData sheetId="15">
        <row r="14">
          <cell r="C14">
            <v>5647488.7999999998</v>
          </cell>
        </row>
        <row r="15">
          <cell r="C15">
            <v>4698.92</v>
          </cell>
        </row>
        <row r="16">
          <cell r="C16">
            <v>33130.147677461748</v>
          </cell>
        </row>
        <row r="18">
          <cell r="C18">
            <v>-2124.04</v>
          </cell>
        </row>
      </sheetData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ing number"/>
      <sheetName val="ING EUR 1203"/>
      <sheetName val="Saving ING EUR 1204"/>
      <sheetName val="ING EUR 1205"/>
      <sheetName val="CS EUR 1209"/>
      <sheetName val="UBS EUR 1214"/>
      <sheetName val="UBS EUR 1215"/>
      <sheetName val="ING USD 1206"/>
      <sheetName val="CS USD 1208"/>
      <sheetName val="Money Market CS"/>
      <sheetName val="UBS USD 1217"/>
      <sheetName val="Money Market UBS"/>
      <sheetName val="UBS USD 1218"/>
      <sheetName val="ING SEK 1207"/>
      <sheetName val="UBS SEK 1211"/>
      <sheetName val="UBS CHF 1212"/>
      <sheetName val="UBS CHF 1213"/>
      <sheetName val="Detail BS"/>
      <sheetName val="Detail P&amp;L"/>
      <sheetName val="Cash transactions"/>
      <sheetName val="Rates"/>
      <sheetName val="Revaluation"/>
      <sheetName val="Donations"/>
      <sheetName val="Prep-Accruals"/>
      <sheetName val="Loans BHBV"/>
      <sheetName val="Loan Carepers"/>
      <sheetName val="Detailed donation commi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">
          <cell r="C18">
            <v>0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14"/>
  <sheetViews>
    <sheetView tabSelected="1" view="pageLayout" zoomScale="85" zoomScaleNormal="100" zoomScalePageLayoutView="85" workbookViewId="0"/>
  </sheetViews>
  <sheetFormatPr defaultRowHeight="15.75" x14ac:dyDescent="0.25"/>
  <cols>
    <col min="1" max="16384" width="9.140625" style="3"/>
  </cols>
  <sheetData>
    <row r="9" spans="1:9" ht="44.25" customHeight="1" x14ac:dyDescent="0.35">
      <c r="A9" s="137" t="s">
        <v>161</v>
      </c>
      <c r="B9" s="137"/>
      <c r="C9" s="137"/>
      <c r="D9" s="137"/>
      <c r="E9" s="137"/>
      <c r="F9" s="137"/>
      <c r="G9" s="137"/>
      <c r="H9" s="137"/>
      <c r="I9" s="137"/>
    </row>
    <row r="10" spans="1:9" ht="44.25" customHeight="1" x14ac:dyDescent="0.35">
      <c r="A10" s="137" t="s">
        <v>0</v>
      </c>
      <c r="B10" s="137"/>
      <c r="C10" s="137"/>
      <c r="D10" s="137"/>
      <c r="E10" s="137"/>
      <c r="F10" s="137"/>
      <c r="G10" s="137"/>
      <c r="H10" s="137"/>
      <c r="I10" s="137"/>
    </row>
    <row r="11" spans="1:9" ht="44.25" customHeight="1" x14ac:dyDescent="0.35">
      <c r="A11" s="137" t="s">
        <v>1</v>
      </c>
      <c r="B11" s="137"/>
      <c r="C11" s="137"/>
      <c r="D11" s="137"/>
      <c r="E11" s="137"/>
      <c r="F11" s="137"/>
      <c r="G11" s="137"/>
      <c r="H11" s="137"/>
      <c r="I11" s="137"/>
    </row>
    <row r="12" spans="1:9" ht="25.5" x14ac:dyDescent="0.35">
      <c r="A12" s="83"/>
      <c r="B12" s="83"/>
      <c r="C12" s="83"/>
      <c r="D12" s="83"/>
      <c r="E12" s="83"/>
      <c r="F12" s="83"/>
      <c r="G12" s="83"/>
      <c r="H12" s="83"/>
      <c r="I12" s="83"/>
    </row>
    <row r="13" spans="1:9" ht="25.5" x14ac:dyDescent="0.35">
      <c r="A13" s="83"/>
      <c r="B13" s="83"/>
      <c r="C13" s="83"/>
      <c r="D13" s="83"/>
      <c r="E13" s="83"/>
      <c r="F13" s="83"/>
      <c r="G13" s="83"/>
      <c r="H13" s="83"/>
      <c r="I13" s="83"/>
    </row>
    <row r="14" spans="1:9" ht="25.5" x14ac:dyDescent="0.35">
      <c r="A14" s="83"/>
      <c r="B14" s="83"/>
      <c r="C14" s="83"/>
      <c r="D14" s="83"/>
      <c r="E14" s="83"/>
      <c r="F14" s="83"/>
      <c r="G14" s="83"/>
      <c r="H14" s="83"/>
      <c r="I14" s="83"/>
    </row>
  </sheetData>
  <mergeCells count="3">
    <mergeCell ref="A9:I9"/>
    <mergeCell ref="A10:I10"/>
    <mergeCell ref="A11:I11"/>
  </mergeCells>
  <pageMargins left="0.78740157480314965" right="0.78740157480314965" top="0.78740157480314965" bottom="0.78740157480314965" header="0.59055118110236227" footer="0.5905511811023622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WhiteSpace="0" view="pageLayout" zoomScaleNormal="100" workbookViewId="0">
      <selection activeCell="D24" sqref="D24"/>
    </sheetView>
  </sheetViews>
  <sheetFormatPr defaultRowHeight="12.75" x14ac:dyDescent="0.2"/>
  <cols>
    <col min="1" max="1" width="2.28515625" style="1" customWidth="1"/>
    <col min="2" max="2" width="4.5703125" style="1" customWidth="1"/>
    <col min="3" max="16384" width="9.140625" style="1"/>
  </cols>
  <sheetData>
    <row r="1" spans="1:13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" x14ac:dyDescent="0.25">
      <c r="A3" s="84"/>
      <c r="B3" s="84"/>
      <c r="C3" s="84"/>
      <c r="D3" s="84"/>
      <c r="E3" s="84"/>
      <c r="F3" s="84"/>
      <c r="G3" s="84"/>
      <c r="H3" s="2"/>
      <c r="I3" s="2"/>
      <c r="J3" s="2"/>
      <c r="K3" s="2"/>
    </row>
    <row r="4" spans="1:13" ht="15" x14ac:dyDescent="0.25">
      <c r="A4" s="84"/>
      <c r="B4" s="84"/>
      <c r="C4" s="84"/>
      <c r="D4" s="84"/>
      <c r="E4" s="84"/>
      <c r="F4" s="84"/>
      <c r="G4" s="84"/>
      <c r="H4" s="2"/>
      <c r="I4" s="2"/>
      <c r="J4" s="2"/>
      <c r="K4" s="2"/>
      <c r="L4" s="6"/>
      <c r="M4" s="6"/>
    </row>
    <row r="5" spans="1:13" ht="15.75" x14ac:dyDescent="0.25">
      <c r="A5" s="89" t="s">
        <v>2</v>
      </c>
      <c r="C5" s="87"/>
      <c r="H5" s="2"/>
      <c r="I5" s="2"/>
      <c r="J5" s="2"/>
      <c r="K5" s="2"/>
      <c r="L5" s="6"/>
      <c r="M5" s="6"/>
    </row>
    <row r="6" spans="1:13" ht="15" x14ac:dyDescent="0.25">
      <c r="H6" s="2"/>
      <c r="I6" s="2"/>
      <c r="J6" s="2"/>
      <c r="K6" s="2"/>
      <c r="L6" s="6"/>
      <c r="M6" s="6"/>
    </row>
    <row r="7" spans="1:13" ht="15" x14ac:dyDescent="0.25">
      <c r="A7" s="1" t="s">
        <v>3</v>
      </c>
      <c r="H7" s="2"/>
      <c r="I7" s="2"/>
      <c r="J7" s="2"/>
      <c r="K7" s="2"/>
      <c r="L7" s="6"/>
      <c r="M7" s="6"/>
    </row>
    <row r="8" spans="1:13" ht="15" x14ac:dyDescent="0.25">
      <c r="A8" s="85"/>
      <c r="H8" s="2"/>
      <c r="I8" s="2"/>
      <c r="J8" s="2"/>
      <c r="K8" s="2"/>
      <c r="L8" s="6"/>
      <c r="M8" s="6"/>
    </row>
    <row r="9" spans="1:13" ht="20.25" customHeight="1" x14ac:dyDescent="0.25">
      <c r="A9" s="86" t="s">
        <v>6</v>
      </c>
      <c r="B9" s="88" t="s">
        <v>4</v>
      </c>
      <c r="H9" s="2"/>
      <c r="I9" s="2"/>
      <c r="J9" s="2"/>
      <c r="K9" s="2"/>
      <c r="L9" s="6"/>
      <c r="M9" s="6"/>
    </row>
    <row r="10" spans="1:13" ht="20.25" customHeight="1" x14ac:dyDescent="0.25">
      <c r="A10" s="86" t="s">
        <v>7</v>
      </c>
      <c r="B10" s="88" t="s">
        <v>162</v>
      </c>
      <c r="H10" s="2"/>
      <c r="I10" s="2"/>
      <c r="J10" s="2"/>
      <c r="K10" s="2"/>
      <c r="L10" s="6"/>
      <c r="M10" s="6"/>
    </row>
    <row r="11" spans="1:13" ht="20.25" customHeight="1" x14ac:dyDescent="0.25">
      <c r="A11" s="86" t="s">
        <v>8</v>
      </c>
      <c r="B11" s="88" t="s">
        <v>163</v>
      </c>
      <c r="H11" s="2"/>
      <c r="I11" s="2"/>
      <c r="J11" s="2"/>
      <c r="K11" s="2"/>
      <c r="L11" s="6"/>
      <c r="M11" s="6"/>
    </row>
    <row r="12" spans="1:13" ht="20.25" customHeight="1" x14ac:dyDescent="0.25">
      <c r="A12" s="86" t="s">
        <v>9</v>
      </c>
      <c r="B12" s="88" t="s">
        <v>5</v>
      </c>
      <c r="H12" s="2"/>
      <c r="I12" s="2"/>
      <c r="J12" s="2"/>
      <c r="K12" s="2"/>
      <c r="L12" s="6"/>
      <c r="M12" s="6"/>
    </row>
    <row r="13" spans="1:13" ht="20.25" customHeight="1" x14ac:dyDescent="0.25">
      <c r="A13" s="88"/>
      <c r="B13" s="86" t="s">
        <v>10</v>
      </c>
      <c r="C13" s="1" t="s">
        <v>19</v>
      </c>
      <c r="H13" s="2"/>
      <c r="I13" s="2"/>
      <c r="J13" s="2"/>
      <c r="K13" s="2"/>
      <c r="L13" s="6"/>
      <c r="M13" s="6"/>
    </row>
    <row r="14" spans="1:13" ht="20.25" customHeight="1" x14ac:dyDescent="0.25">
      <c r="A14" s="88"/>
      <c r="B14" s="1" t="s">
        <v>11</v>
      </c>
      <c r="C14" s="1" t="s">
        <v>21</v>
      </c>
      <c r="H14" s="2"/>
      <c r="I14" s="2"/>
      <c r="J14" s="2"/>
      <c r="K14" s="2"/>
      <c r="L14" s="6"/>
      <c r="M14" s="6"/>
    </row>
    <row r="15" spans="1:13" ht="20.25" customHeight="1" x14ac:dyDescent="0.25">
      <c r="A15" s="88"/>
      <c r="B15" s="86" t="s">
        <v>12</v>
      </c>
      <c r="C15" s="1" t="s">
        <v>22</v>
      </c>
      <c r="H15" s="2"/>
      <c r="I15" s="2"/>
      <c r="J15" s="2"/>
      <c r="K15" s="2"/>
      <c r="L15" s="6"/>
      <c r="M15" s="6"/>
    </row>
    <row r="16" spans="1:13" ht="20.25" customHeight="1" x14ac:dyDescent="0.25">
      <c r="A16" s="88"/>
      <c r="B16" s="86" t="s">
        <v>13</v>
      </c>
      <c r="C16" s="1" t="s">
        <v>23</v>
      </c>
      <c r="H16" s="2"/>
      <c r="I16" s="2"/>
      <c r="J16" s="2"/>
      <c r="K16" s="2"/>
      <c r="L16" s="6"/>
      <c r="M16" s="6"/>
    </row>
    <row r="17" spans="1:13" ht="20.25" customHeight="1" x14ac:dyDescent="0.25">
      <c r="A17" s="88"/>
      <c r="B17" s="86" t="s">
        <v>14</v>
      </c>
      <c r="C17" s="1" t="s">
        <v>24</v>
      </c>
      <c r="H17" s="2"/>
      <c r="I17" s="2"/>
      <c r="J17" s="2"/>
      <c r="K17" s="2"/>
      <c r="L17" s="6"/>
      <c r="M17" s="6"/>
    </row>
    <row r="18" spans="1:13" ht="20.25" customHeight="1" x14ac:dyDescent="0.25">
      <c r="A18" s="88"/>
      <c r="B18" s="86" t="s">
        <v>15</v>
      </c>
      <c r="C18" s="1" t="s">
        <v>50</v>
      </c>
      <c r="H18" s="2"/>
      <c r="I18" s="2"/>
      <c r="J18" s="2"/>
      <c r="K18" s="2"/>
      <c r="L18" s="6"/>
      <c r="M18" s="6"/>
    </row>
    <row r="19" spans="1:13" ht="20.25" customHeight="1" x14ac:dyDescent="0.25">
      <c r="A19" s="88"/>
      <c r="B19" s="86" t="s">
        <v>16</v>
      </c>
      <c r="C19" s="1" t="s">
        <v>26</v>
      </c>
      <c r="H19" s="2"/>
      <c r="I19" s="2"/>
      <c r="J19" s="2"/>
      <c r="K19" s="2"/>
      <c r="L19" s="6"/>
      <c r="M19" s="6"/>
    </row>
    <row r="20" spans="1:13" ht="20.25" customHeight="1" x14ac:dyDescent="0.25">
      <c r="A20" s="88"/>
      <c r="B20" s="86" t="s">
        <v>17</v>
      </c>
      <c r="C20" s="1" t="s">
        <v>27</v>
      </c>
      <c r="H20" s="2"/>
      <c r="I20" s="2"/>
      <c r="J20" s="2"/>
      <c r="K20" s="2"/>
      <c r="L20" s="6"/>
      <c r="M20" s="6"/>
    </row>
    <row r="21" spans="1:13" ht="20.25" customHeight="1" x14ac:dyDescent="0.25">
      <c r="A21" s="88"/>
      <c r="B21" s="86" t="s">
        <v>18</v>
      </c>
      <c r="C21" s="1" t="s">
        <v>156</v>
      </c>
      <c r="H21" s="2"/>
      <c r="I21" s="2"/>
      <c r="J21" s="2"/>
      <c r="K21" s="2"/>
      <c r="L21" s="6"/>
      <c r="M21" s="6"/>
    </row>
    <row r="22" spans="1:13" ht="20.25" customHeight="1" x14ac:dyDescent="0.25">
      <c r="A22" s="88"/>
      <c r="B22" s="86" t="s">
        <v>28</v>
      </c>
      <c r="C22" s="1" t="s">
        <v>157</v>
      </c>
      <c r="H22" s="2"/>
      <c r="I22" s="2"/>
      <c r="J22" s="2"/>
      <c r="K22" s="2"/>
      <c r="L22" s="6"/>
      <c r="M22" s="6"/>
    </row>
    <row r="23" spans="1:13" ht="15" x14ac:dyDescent="0.25">
      <c r="B23" s="86"/>
      <c r="H23" s="2"/>
      <c r="I23" s="2"/>
      <c r="J23" s="2"/>
      <c r="K23" s="2"/>
      <c r="L23" s="6"/>
      <c r="M23" s="6"/>
    </row>
    <row r="24" spans="1:13" ht="15" x14ac:dyDescent="0.25">
      <c r="B24" s="86"/>
      <c r="H24" s="2"/>
      <c r="I24" s="2"/>
      <c r="J24" s="2"/>
      <c r="K24" s="2"/>
      <c r="L24" s="6"/>
      <c r="M24" s="6"/>
    </row>
    <row r="25" spans="1:13" ht="15" x14ac:dyDescent="0.25">
      <c r="A25" s="84"/>
      <c r="B25" s="84"/>
      <c r="C25" s="84"/>
      <c r="D25" s="84"/>
      <c r="E25" s="84"/>
      <c r="F25" s="84"/>
      <c r="G25" s="84"/>
      <c r="H25" s="2"/>
      <c r="I25" s="2"/>
      <c r="J25" s="2"/>
      <c r="K25" s="2"/>
      <c r="L25" s="6"/>
      <c r="M25" s="6"/>
    </row>
    <row r="26" spans="1:13" ht="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6"/>
      <c r="M26" s="6"/>
    </row>
    <row r="27" spans="1:13" ht="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6"/>
      <c r="M27" s="6"/>
    </row>
    <row r="28" spans="1:13" ht="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6"/>
      <c r="M28" s="6"/>
    </row>
    <row r="29" spans="1:13" ht="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"/>
      <c r="M29" s="6"/>
    </row>
    <row r="30" spans="1:13" ht="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6"/>
      <c r="M30" s="6"/>
    </row>
    <row r="31" spans="1:13" ht="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6"/>
      <c r="M31" s="6"/>
    </row>
    <row r="32" spans="1:13" ht="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6"/>
      <c r="M32" s="6"/>
    </row>
    <row r="33" spans="1:13" ht="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6"/>
      <c r="M33" s="6"/>
    </row>
    <row r="34" spans="1:13" ht="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6"/>
      <c r="M34" s="6"/>
    </row>
    <row r="35" spans="1:13" ht="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6"/>
      <c r="M35" s="6"/>
    </row>
    <row r="36" spans="1:13" ht="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6"/>
      <c r="M36" s="6"/>
    </row>
    <row r="43" spans="1:13" x14ac:dyDescent="0.2">
      <c r="A43" s="138"/>
      <c r="B43" s="139"/>
      <c r="C43" s="139"/>
      <c r="D43" s="139"/>
      <c r="E43" s="139"/>
      <c r="F43" s="139"/>
      <c r="G43" s="139"/>
      <c r="H43" s="139"/>
      <c r="I43" s="139"/>
      <c r="J43" s="139"/>
    </row>
  </sheetData>
  <mergeCells count="1">
    <mergeCell ref="A43:J43"/>
  </mergeCells>
  <pageMargins left="0.78740157480314965" right="0.78740157480314965" top="0.78740157480314965" bottom="0.78740157480314965" header="0.59055118110236227" footer="0.5905511811023622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Layout" topLeftCell="A7" zoomScaleNormal="100" workbookViewId="0">
      <selection activeCell="G25" sqref="G25"/>
    </sheetView>
  </sheetViews>
  <sheetFormatPr defaultRowHeight="15" x14ac:dyDescent="0.25"/>
  <cols>
    <col min="1" max="1" width="9.140625" style="7"/>
    <col min="2" max="2" width="9.42578125" style="7" customWidth="1"/>
    <col min="3" max="6" width="9.140625" style="7"/>
    <col min="7" max="7" width="7.7109375" style="7" customWidth="1"/>
    <col min="8" max="8" width="9.140625" style="7"/>
    <col min="9" max="9" width="11.5703125" style="7" customWidth="1"/>
    <col min="10" max="11" width="9.140625" style="7"/>
    <col min="12" max="12" width="11.42578125" style="7" bestFit="1" customWidth="1"/>
    <col min="13" max="16384" width="9.140625" style="7"/>
  </cols>
  <sheetData>
    <row r="1" spans="1:12" ht="15.75" x14ac:dyDescent="0.25">
      <c r="A1" s="89" t="s">
        <v>4</v>
      </c>
      <c r="B1" s="90"/>
      <c r="C1" s="1"/>
      <c r="D1" s="1"/>
      <c r="E1" s="1"/>
      <c r="F1" s="1"/>
      <c r="G1" s="1"/>
      <c r="H1" s="1"/>
      <c r="I1" s="1"/>
    </row>
    <row r="2" spans="1:12" ht="9.7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2" ht="43.5" customHeight="1" x14ac:dyDescent="0.25">
      <c r="A3" s="141" t="s">
        <v>164</v>
      </c>
      <c r="B3" s="141"/>
      <c r="C3" s="141"/>
      <c r="D3" s="141"/>
      <c r="E3" s="141"/>
      <c r="F3" s="141"/>
      <c r="G3" s="141"/>
      <c r="H3" s="141"/>
      <c r="I3" s="141"/>
      <c r="J3" s="8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</row>
    <row r="5" spans="1:12" ht="29.25" customHeight="1" x14ac:dyDescent="0.25">
      <c r="A5" s="142" t="s">
        <v>29</v>
      </c>
      <c r="B5" s="142"/>
      <c r="C5" s="142"/>
      <c r="D5" s="142"/>
      <c r="E5" s="142"/>
      <c r="F5" s="142"/>
      <c r="G5" s="142"/>
      <c r="H5" s="142"/>
      <c r="I5" s="142"/>
    </row>
    <row r="6" spans="1:12" ht="29.25" customHeight="1" x14ac:dyDescent="0.25">
      <c r="A6" s="142" t="s">
        <v>30</v>
      </c>
      <c r="B6" s="142"/>
      <c r="C6" s="142"/>
      <c r="D6" s="142"/>
      <c r="E6" s="142"/>
      <c r="F6" s="142"/>
      <c r="G6" s="142"/>
      <c r="H6" s="142"/>
      <c r="I6" s="142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</row>
    <row r="8" spans="1:12" x14ac:dyDescent="0.25">
      <c r="A8" s="91" t="s">
        <v>31</v>
      </c>
      <c r="B8" s="1"/>
      <c r="C8" s="1"/>
      <c r="D8" s="1"/>
      <c r="E8" s="1"/>
      <c r="F8" s="1"/>
      <c r="G8" s="1"/>
      <c r="H8" s="1"/>
      <c r="I8" s="1"/>
    </row>
    <row r="9" spans="1:12" ht="9.7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2" ht="30.75" customHeight="1" x14ac:dyDescent="0.25">
      <c r="A10" s="143" t="s">
        <v>168</v>
      </c>
      <c r="B10" s="143"/>
      <c r="C10" s="143"/>
      <c r="D10" s="143"/>
      <c r="E10" s="143"/>
      <c r="F10" s="143"/>
      <c r="G10" s="143"/>
      <c r="H10" s="143"/>
      <c r="I10" s="143"/>
      <c r="L10" s="9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2" x14ac:dyDescent="0.25">
      <c r="A12" s="91" t="s">
        <v>32</v>
      </c>
      <c r="B12" s="1"/>
      <c r="C12" s="1"/>
      <c r="D12" s="1"/>
      <c r="E12" s="1"/>
      <c r="F12" s="1"/>
      <c r="G12" s="1"/>
      <c r="H12" s="1"/>
      <c r="I12" s="1"/>
    </row>
    <row r="13" spans="1:12" ht="9.7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2" x14ac:dyDescent="0.25">
      <c r="A14" s="142" t="s">
        <v>33</v>
      </c>
      <c r="B14" s="142"/>
      <c r="C14" s="142"/>
      <c r="D14" s="142"/>
      <c r="E14" s="142"/>
      <c r="F14" s="142"/>
      <c r="G14" s="142"/>
      <c r="H14" s="142"/>
      <c r="I14" s="142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2" x14ac:dyDescent="0.25">
      <c r="A16" s="1"/>
      <c r="B16" s="1"/>
      <c r="C16" s="1"/>
      <c r="D16" s="1"/>
      <c r="E16" s="1"/>
      <c r="F16" s="1"/>
      <c r="G16" s="92"/>
      <c r="H16" s="1"/>
      <c r="I16" s="1"/>
    </row>
    <row r="17" spans="1:9" x14ac:dyDescent="0.25">
      <c r="A17" s="1" t="s">
        <v>34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93"/>
      <c r="B19" s="93"/>
      <c r="C19" s="93"/>
      <c r="D19" s="93"/>
      <c r="E19" s="93"/>
      <c r="F19" s="93"/>
      <c r="G19" s="93"/>
      <c r="H19" s="93"/>
      <c r="I19" s="93"/>
    </row>
    <row r="20" spans="1:9" x14ac:dyDescent="0.25">
      <c r="A20" s="93"/>
      <c r="B20" s="93"/>
      <c r="C20" s="93"/>
      <c r="D20" s="93"/>
      <c r="E20" s="93"/>
      <c r="F20" s="93"/>
      <c r="G20" s="93"/>
      <c r="H20" s="93"/>
      <c r="I20" s="93"/>
    </row>
    <row r="21" spans="1:9" x14ac:dyDescent="0.25">
      <c r="A21" s="95"/>
      <c r="B21" s="95"/>
      <c r="C21" s="95"/>
      <c r="D21" s="95"/>
      <c r="E21" s="93"/>
      <c r="F21" s="93"/>
      <c r="G21" s="93"/>
      <c r="H21" s="93"/>
      <c r="I21" s="93"/>
    </row>
    <row r="22" spans="1:9" x14ac:dyDescent="0.25">
      <c r="A22" s="94" t="s">
        <v>169</v>
      </c>
      <c r="B22" s="94"/>
      <c r="C22" s="94"/>
      <c r="D22" s="94"/>
      <c r="E22" s="93"/>
      <c r="F22" s="93"/>
      <c r="G22" s="93"/>
      <c r="H22" s="93"/>
      <c r="I22" s="93"/>
    </row>
    <row r="23" spans="1:9" x14ac:dyDescent="0.25">
      <c r="A23" s="93"/>
      <c r="B23" s="93"/>
      <c r="C23" s="93"/>
      <c r="D23" s="93"/>
      <c r="E23" s="93"/>
      <c r="F23" s="93"/>
      <c r="G23" s="93"/>
      <c r="H23" s="93"/>
      <c r="I23" s="93"/>
    </row>
    <row r="24" spans="1:9" x14ac:dyDescent="0.25">
      <c r="A24" s="93"/>
      <c r="B24" s="93"/>
      <c r="C24" s="93"/>
      <c r="D24" s="93"/>
      <c r="E24" s="93"/>
      <c r="F24" s="93"/>
      <c r="G24" s="93"/>
      <c r="H24" s="93"/>
      <c r="I24" s="93"/>
    </row>
    <row r="25" spans="1:9" x14ac:dyDescent="0.25">
      <c r="A25" s="93"/>
      <c r="B25" s="93"/>
      <c r="C25" s="93"/>
      <c r="D25" s="93"/>
      <c r="E25" s="93"/>
      <c r="F25" s="93"/>
      <c r="G25" s="93"/>
      <c r="H25" s="93"/>
      <c r="I25" s="93"/>
    </row>
    <row r="26" spans="1:9" x14ac:dyDescent="0.25">
      <c r="A26" s="95"/>
      <c r="B26" s="95"/>
      <c r="C26" s="95"/>
      <c r="D26" s="95"/>
      <c r="E26" s="93"/>
      <c r="F26" s="93"/>
      <c r="G26" s="93"/>
      <c r="H26" s="93"/>
      <c r="I26" s="93"/>
    </row>
    <row r="27" spans="1:9" x14ac:dyDescent="0.25">
      <c r="A27" s="94" t="s">
        <v>151</v>
      </c>
      <c r="B27" s="94"/>
      <c r="C27" s="94"/>
      <c r="D27" s="94"/>
      <c r="E27" s="93"/>
      <c r="F27" s="93"/>
      <c r="G27" s="93"/>
      <c r="H27" s="93"/>
      <c r="I27" s="93"/>
    </row>
    <row r="28" spans="1:9" x14ac:dyDescent="0.25">
      <c r="A28" s="93"/>
      <c r="B28" s="93"/>
      <c r="C28" s="93"/>
      <c r="D28" s="93"/>
      <c r="E28" s="93"/>
      <c r="F28" s="93"/>
      <c r="G28" s="93"/>
      <c r="H28" s="93"/>
      <c r="I28" s="93"/>
    </row>
    <row r="29" spans="1:9" x14ac:dyDescent="0.25">
      <c r="A29" s="93"/>
      <c r="B29" s="93"/>
      <c r="C29" s="93"/>
      <c r="D29" s="93"/>
      <c r="E29" s="93"/>
      <c r="F29" s="93"/>
      <c r="G29" s="93"/>
      <c r="H29" s="93"/>
      <c r="I29" s="93"/>
    </row>
    <row r="30" spans="1:9" x14ac:dyDescent="0.25">
      <c r="A30" s="93"/>
      <c r="B30" s="93"/>
      <c r="C30" s="93"/>
      <c r="D30" s="93"/>
      <c r="E30" s="93"/>
      <c r="F30" s="93"/>
      <c r="G30" s="93"/>
      <c r="H30" s="93"/>
      <c r="I30" s="93"/>
    </row>
    <row r="31" spans="1:9" x14ac:dyDescent="0.25">
      <c r="A31" s="95"/>
      <c r="B31" s="95"/>
      <c r="C31" s="95"/>
      <c r="D31" s="95"/>
      <c r="E31" s="93"/>
      <c r="F31" s="93"/>
      <c r="G31" s="93"/>
      <c r="H31" s="93"/>
      <c r="I31" s="93"/>
    </row>
    <row r="32" spans="1:9" x14ac:dyDescent="0.25">
      <c r="A32" s="94" t="s">
        <v>152</v>
      </c>
      <c r="B32" s="94"/>
      <c r="C32" s="94"/>
      <c r="D32" s="94"/>
      <c r="E32" s="93"/>
      <c r="F32" s="93"/>
      <c r="G32" s="93"/>
      <c r="H32" s="93"/>
      <c r="I32" s="93"/>
    </row>
    <row r="33" spans="1:10" x14ac:dyDescent="0.25">
      <c r="A33" s="93"/>
      <c r="B33" s="93"/>
      <c r="C33" s="93"/>
      <c r="D33" s="93"/>
      <c r="E33" s="93"/>
      <c r="F33" s="93"/>
      <c r="G33" s="93"/>
      <c r="H33" s="93"/>
      <c r="I33" s="93"/>
    </row>
    <row r="34" spans="1:10" x14ac:dyDescent="0.25">
      <c r="A34" s="93"/>
      <c r="B34" s="93"/>
      <c r="C34" s="93"/>
      <c r="D34" s="93"/>
      <c r="E34" s="93"/>
      <c r="F34" s="93"/>
      <c r="G34" s="93"/>
      <c r="H34" s="93"/>
      <c r="I34" s="93"/>
    </row>
    <row r="35" spans="1:10" x14ac:dyDescent="0.25">
      <c r="A35" s="93"/>
      <c r="B35" s="93"/>
      <c r="C35" s="93"/>
      <c r="D35" s="93"/>
      <c r="E35" s="93"/>
      <c r="F35" s="93"/>
      <c r="G35" s="93"/>
      <c r="H35" s="93"/>
      <c r="I35" s="93"/>
    </row>
    <row r="36" spans="1:10" x14ac:dyDescent="0.25">
      <c r="A36" s="140"/>
      <c r="B36" s="140"/>
      <c r="C36" s="140"/>
      <c r="D36" s="140"/>
      <c r="E36" s="140"/>
      <c r="F36" s="140"/>
      <c r="G36" s="140"/>
      <c r="H36" s="140"/>
      <c r="I36" s="140"/>
      <c r="J36" s="19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</row>
  </sheetData>
  <mergeCells count="6">
    <mergeCell ref="A36:I36"/>
    <mergeCell ref="A3:I3"/>
    <mergeCell ref="A5:I5"/>
    <mergeCell ref="A6:I6"/>
    <mergeCell ref="A10:I10"/>
    <mergeCell ref="A14:I14"/>
  </mergeCells>
  <pageMargins left="0.78740157480314965" right="0.78740157480314965" top="1.1979166666666667" bottom="0.78740157480314965" header="0.55118110236220474" footer="0.59055118110236227"/>
  <pageSetup paperSize="9" orientation="portrait" r:id="rId1"/>
  <headerFooter>
    <oddHeader>&amp;R&amp;"-,Bold"Biltema Foundation
Amsterdam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topLeftCell="A4" zoomScaleNormal="100" workbookViewId="0">
      <selection activeCell="F40" sqref="F40"/>
    </sheetView>
  </sheetViews>
  <sheetFormatPr defaultRowHeight="15" x14ac:dyDescent="0.25"/>
  <cols>
    <col min="1" max="2" width="8.28515625" style="7" customWidth="1"/>
    <col min="3" max="3" width="14.28515625" style="7" customWidth="1"/>
    <col min="4" max="4" width="8.28515625" style="7" customWidth="1"/>
    <col min="5" max="5" width="5.7109375" style="7" customWidth="1"/>
    <col min="6" max="6" width="15.7109375" style="7" customWidth="1"/>
    <col min="7" max="7" width="8.28515625" style="7" customWidth="1"/>
    <col min="8" max="8" width="15.28515625" style="7" customWidth="1"/>
    <col min="9" max="9" width="9.140625" style="7"/>
    <col min="10" max="10" width="9.7109375" style="7" bestFit="1" customWidth="1"/>
    <col min="11" max="11" width="10.7109375" style="7" bestFit="1" customWidth="1"/>
    <col min="12" max="16384" width="9.140625" style="7"/>
  </cols>
  <sheetData>
    <row r="1" spans="1:9" ht="15.75" x14ac:dyDescent="0.25">
      <c r="A1" s="144" t="s">
        <v>162</v>
      </c>
      <c r="B1" s="144"/>
      <c r="C1" s="144"/>
      <c r="D1" s="144"/>
      <c r="E1" s="144"/>
      <c r="F1" s="144"/>
      <c r="G1" s="144"/>
      <c r="H1" s="144"/>
      <c r="I1" s="10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1"/>
      <c r="B3" s="1"/>
      <c r="C3" s="1"/>
      <c r="D3" s="1"/>
      <c r="E3" s="1"/>
      <c r="F3" s="1"/>
      <c r="G3" s="1"/>
      <c r="H3" s="1"/>
    </row>
    <row r="4" spans="1:9" x14ac:dyDescent="0.25">
      <c r="A4" s="1"/>
      <c r="B4" s="1"/>
      <c r="C4" s="1"/>
      <c r="D4" s="96" t="s">
        <v>38</v>
      </c>
      <c r="E4" s="1"/>
      <c r="F4" s="97">
        <v>44196</v>
      </c>
      <c r="G4" s="98"/>
      <c r="H4" s="97">
        <v>43830</v>
      </c>
    </row>
    <row r="5" spans="1:9" x14ac:dyDescent="0.25">
      <c r="A5" s="1"/>
      <c r="B5" s="1"/>
      <c r="C5" s="1"/>
      <c r="D5" s="88"/>
      <c r="E5" s="1"/>
      <c r="F5" s="98" t="s">
        <v>35</v>
      </c>
      <c r="G5" s="98"/>
      <c r="H5" s="98" t="s">
        <v>35</v>
      </c>
    </row>
    <row r="6" spans="1:9" x14ac:dyDescent="0.25">
      <c r="A6" s="1"/>
      <c r="B6" s="1"/>
      <c r="C6" s="1"/>
      <c r="D6" s="88"/>
      <c r="E6" s="1"/>
      <c r="F6" s="1"/>
      <c r="G6" s="1"/>
      <c r="H6" s="1"/>
    </row>
    <row r="7" spans="1:9" x14ac:dyDescent="0.25">
      <c r="A7" s="99" t="s">
        <v>46</v>
      </c>
      <c r="B7" s="1"/>
      <c r="C7" s="1"/>
      <c r="D7" s="88"/>
      <c r="E7" s="1"/>
      <c r="F7" s="1"/>
      <c r="G7" s="1"/>
      <c r="H7" s="1"/>
    </row>
    <row r="8" spans="1:9" x14ac:dyDescent="0.25">
      <c r="A8" s="1"/>
      <c r="B8" s="1"/>
      <c r="C8" s="1"/>
      <c r="D8" s="88"/>
      <c r="E8" s="1"/>
      <c r="F8" s="100"/>
      <c r="G8" s="100"/>
      <c r="H8" s="100"/>
    </row>
    <row r="9" spans="1:9" x14ac:dyDescent="0.25">
      <c r="A9" s="99" t="s">
        <v>36</v>
      </c>
      <c r="B9" s="1"/>
      <c r="C9" s="1"/>
      <c r="D9" s="88"/>
      <c r="E9" s="1"/>
      <c r="F9" s="101"/>
      <c r="G9" s="101"/>
      <c r="H9" s="101"/>
      <c r="I9" s="11"/>
    </row>
    <row r="10" spans="1:9" hidden="1" x14ac:dyDescent="0.25">
      <c r="A10" s="1" t="s">
        <v>20</v>
      </c>
      <c r="B10" s="1"/>
      <c r="C10" s="1"/>
      <c r="D10" s="96">
        <v>4.2</v>
      </c>
      <c r="E10" s="1"/>
      <c r="F10" s="101">
        <f>Notes!F34</f>
        <v>0</v>
      </c>
      <c r="G10" s="101"/>
      <c r="H10" s="101">
        <v>0</v>
      </c>
      <c r="I10" s="11"/>
    </row>
    <row r="11" spans="1:9" x14ac:dyDescent="0.25">
      <c r="A11" s="1" t="s">
        <v>37</v>
      </c>
      <c r="B11" s="1"/>
      <c r="C11" s="1"/>
      <c r="D11" s="96" t="s">
        <v>11</v>
      </c>
      <c r="E11" s="1"/>
      <c r="F11" s="102">
        <f>Notes!F43</f>
        <v>15000000</v>
      </c>
      <c r="G11" s="103"/>
      <c r="H11" s="102">
        <v>15000000</v>
      </c>
      <c r="I11" s="11"/>
    </row>
    <row r="12" spans="1:9" x14ac:dyDescent="0.25">
      <c r="A12" s="1"/>
      <c r="B12" s="1"/>
      <c r="C12" s="1"/>
      <c r="D12" s="96"/>
      <c r="E12" s="1"/>
      <c r="F12" s="103">
        <f>SUM(F10:F11)</f>
        <v>15000000</v>
      </c>
      <c r="G12" s="103"/>
      <c r="H12" s="103">
        <v>15000000</v>
      </c>
      <c r="I12" s="11"/>
    </row>
    <row r="13" spans="1:9" x14ac:dyDescent="0.25">
      <c r="A13" s="1"/>
      <c r="B13" s="1"/>
      <c r="C13" s="1"/>
      <c r="D13" s="96"/>
      <c r="E13" s="1"/>
      <c r="F13" s="103"/>
      <c r="G13" s="103"/>
      <c r="H13" s="103"/>
      <c r="I13" s="11"/>
    </row>
    <row r="14" spans="1:9" x14ac:dyDescent="0.25">
      <c r="A14" s="99" t="s">
        <v>39</v>
      </c>
      <c r="B14" s="1"/>
      <c r="C14" s="1"/>
      <c r="D14" s="96"/>
      <c r="E14" s="1"/>
      <c r="F14" s="103"/>
      <c r="G14" s="103"/>
      <c r="H14" s="103"/>
      <c r="I14" s="11"/>
    </row>
    <row r="15" spans="1:9" x14ac:dyDescent="0.25">
      <c r="A15" s="1" t="s">
        <v>22</v>
      </c>
      <c r="B15" s="1"/>
      <c r="C15" s="1"/>
      <c r="D15" s="96" t="s">
        <v>12</v>
      </c>
      <c r="E15" s="1"/>
      <c r="F15" s="103">
        <f>Notes!F60</f>
        <v>5683193.8276774613</v>
      </c>
      <c r="G15" s="103"/>
      <c r="H15" s="103">
        <v>5674286.5090540759</v>
      </c>
      <c r="I15" s="11"/>
    </row>
    <row r="16" spans="1:9" x14ac:dyDescent="0.25">
      <c r="A16" s="1" t="s">
        <v>23</v>
      </c>
      <c r="B16" s="1"/>
      <c r="C16" s="1"/>
      <c r="D16" s="96" t="s">
        <v>13</v>
      </c>
      <c r="E16" s="1"/>
      <c r="F16" s="102">
        <f>Notes!F68</f>
        <v>54773381.497454435</v>
      </c>
      <c r="G16" s="103"/>
      <c r="H16" s="102">
        <v>61488148.607980125</v>
      </c>
      <c r="I16" s="11"/>
    </row>
    <row r="17" spans="1:11" x14ac:dyDescent="0.25">
      <c r="A17" s="1"/>
      <c r="B17" s="1"/>
      <c r="C17" s="1"/>
      <c r="D17" s="96"/>
      <c r="E17" s="1"/>
      <c r="F17" s="103">
        <f>SUM(F15:F16)</f>
        <v>60456575.325131893</v>
      </c>
      <c r="G17" s="103"/>
      <c r="H17" s="103">
        <v>67162435.117034197</v>
      </c>
      <c r="I17" s="11"/>
    </row>
    <row r="18" spans="1:11" x14ac:dyDescent="0.25">
      <c r="A18" s="1"/>
      <c r="B18" s="1"/>
      <c r="C18" s="1"/>
      <c r="D18" s="96"/>
      <c r="E18" s="1"/>
      <c r="F18" s="103"/>
      <c r="G18" s="103"/>
      <c r="H18" s="103"/>
      <c r="I18" s="11"/>
    </row>
    <row r="19" spans="1:11" x14ac:dyDescent="0.25">
      <c r="A19" s="1"/>
      <c r="B19" s="1"/>
      <c r="C19" s="1"/>
      <c r="D19" s="96"/>
      <c r="E19" s="1"/>
      <c r="F19" s="103"/>
      <c r="G19" s="103"/>
      <c r="H19" s="103"/>
      <c r="I19" s="11"/>
    </row>
    <row r="20" spans="1:11" ht="15.75" thickBot="1" x14ac:dyDescent="0.3">
      <c r="A20" s="99" t="s">
        <v>44</v>
      </c>
      <c r="B20" s="1"/>
      <c r="C20" s="1"/>
      <c r="D20" s="96"/>
      <c r="E20" s="1"/>
      <c r="F20" s="104">
        <f>F12+F17</f>
        <v>75456575.325131893</v>
      </c>
      <c r="G20" s="103"/>
      <c r="H20" s="104">
        <v>82162435.117034197</v>
      </c>
      <c r="I20" s="11"/>
    </row>
    <row r="21" spans="1:11" ht="15.75" thickTop="1" x14ac:dyDescent="0.25">
      <c r="A21" s="1"/>
      <c r="B21" s="1"/>
      <c r="C21" s="1"/>
      <c r="D21" s="96"/>
      <c r="E21" s="1"/>
      <c r="F21" s="105"/>
      <c r="G21" s="103"/>
      <c r="H21" s="105"/>
      <c r="I21" s="11"/>
    </row>
    <row r="22" spans="1:11" x14ac:dyDescent="0.25">
      <c r="A22" s="1"/>
      <c r="B22" s="1"/>
      <c r="C22" s="1"/>
      <c r="D22" s="96"/>
      <c r="E22" s="1"/>
      <c r="F22" s="105"/>
      <c r="G22" s="103"/>
      <c r="H22" s="105"/>
      <c r="I22" s="11"/>
    </row>
    <row r="23" spans="1:11" x14ac:dyDescent="0.25">
      <c r="A23" s="1"/>
      <c r="B23" s="1"/>
      <c r="C23" s="1"/>
      <c r="D23" s="96"/>
      <c r="E23" s="1"/>
      <c r="F23" s="105"/>
      <c r="G23" s="103"/>
      <c r="H23" s="105"/>
      <c r="I23" s="11"/>
    </row>
    <row r="24" spans="1:11" x14ac:dyDescent="0.25">
      <c r="A24" s="99" t="s">
        <v>47</v>
      </c>
      <c r="B24" s="1"/>
      <c r="C24" s="1"/>
      <c r="D24" s="96"/>
      <c r="E24" s="1"/>
      <c r="F24" s="103"/>
      <c r="G24" s="103"/>
      <c r="H24" s="103"/>
      <c r="I24" s="11"/>
    </row>
    <row r="25" spans="1:11" x14ac:dyDescent="0.25">
      <c r="A25" s="1"/>
      <c r="B25" s="1"/>
      <c r="C25" s="1"/>
      <c r="D25" s="96"/>
      <c r="E25" s="1"/>
      <c r="F25" s="103"/>
      <c r="G25" s="103"/>
      <c r="H25" s="103"/>
      <c r="I25" s="11"/>
    </row>
    <row r="26" spans="1:11" x14ac:dyDescent="0.25">
      <c r="A26" s="1" t="s">
        <v>40</v>
      </c>
      <c r="B26" s="1"/>
      <c r="C26" s="1"/>
      <c r="D26" s="96" t="s">
        <v>14</v>
      </c>
      <c r="E26" s="1"/>
      <c r="F26" s="103">
        <f>Notes!F79</f>
        <v>75153301.918501645</v>
      </c>
      <c r="G26" s="103"/>
      <c r="H26" s="103">
        <v>81765478.567447647</v>
      </c>
      <c r="I26" s="11"/>
    </row>
    <row r="27" spans="1:11" x14ac:dyDescent="0.25">
      <c r="A27" s="1" t="s">
        <v>41</v>
      </c>
      <c r="B27" s="1"/>
      <c r="C27" s="1"/>
      <c r="D27" s="96" t="s">
        <v>14</v>
      </c>
      <c r="E27" s="1"/>
      <c r="F27" s="102">
        <f>Notes!F85</f>
        <v>303273.49423215247</v>
      </c>
      <c r="G27" s="103"/>
      <c r="H27" s="102">
        <v>396956.64166611433</v>
      </c>
      <c r="I27" s="11"/>
    </row>
    <row r="28" spans="1:11" x14ac:dyDescent="0.25">
      <c r="A28" s="1"/>
      <c r="B28" s="1"/>
      <c r="C28" s="1"/>
      <c r="D28" s="96"/>
      <c r="E28" s="1"/>
      <c r="F28" s="103">
        <f>SUM(F26:F27)</f>
        <v>75456575.412733793</v>
      </c>
      <c r="G28" s="103"/>
      <c r="H28" s="103">
        <v>82162435.209113762</v>
      </c>
      <c r="I28" s="11"/>
      <c r="K28" s="9"/>
    </row>
    <row r="29" spans="1:11" hidden="1" x14ac:dyDescent="0.25">
      <c r="A29" s="1"/>
      <c r="B29" s="1"/>
      <c r="C29" s="1"/>
      <c r="D29" s="96"/>
      <c r="E29" s="1"/>
      <c r="F29" s="103"/>
      <c r="G29" s="103"/>
      <c r="H29" s="103"/>
      <c r="I29" s="11"/>
      <c r="J29" s="9"/>
    </row>
    <row r="30" spans="1:11" hidden="1" x14ac:dyDescent="0.25">
      <c r="A30" s="99" t="s">
        <v>48</v>
      </c>
      <c r="B30" s="1"/>
      <c r="C30" s="1"/>
      <c r="D30" s="96"/>
      <c r="E30" s="1"/>
      <c r="F30" s="103"/>
      <c r="G30" s="103"/>
      <c r="H30" s="103"/>
      <c r="I30" s="11"/>
    </row>
    <row r="31" spans="1:11" hidden="1" x14ac:dyDescent="0.25">
      <c r="A31" s="1"/>
      <c r="B31" s="1"/>
      <c r="C31" s="1"/>
      <c r="D31" s="96"/>
      <c r="E31" s="1"/>
      <c r="F31" s="103"/>
      <c r="G31" s="103"/>
      <c r="H31" s="103"/>
      <c r="I31" s="11"/>
    </row>
    <row r="32" spans="1:11" hidden="1" x14ac:dyDescent="0.25">
      <c r="A32" s="99" t="s">
        <v>42</v>
      </c>
      <c r="B32" s="1"/>
      <c r="C32" s="1"/>
      <c r="D32" s="96"/>
      <c r="E32" s="1"/>
      <c r="F32" s="103"/>
      <c r="G32" s="103"/>
      <c r="H32" s="103"/>
      <c r="I32" s="11"/>
    </row>
    <row r="33" spans="1:9" hidden="1" x14ac:dyDescent="0.25">
      <c r="A33" s="1" t="s">
        <v>43</v>
      </c>
      <c r="B33" s="1"/>
      <c r="C33" s="1"/>
      <c r="D33" s="96">
        <v>4.5999999999999996</v>
      </c>
      <c r="E33" s="1"/>
      <c r="F33" s="102">
        <v>0</v>
      </c>
      <c r="G33" s="103"/>
      <c r="H33" s="102">
        <v>0</v>
      </c>
      <c r="I33" s="11"/>
    </row>
    <row r="34" spans="1:9" hidden="1" x14ac:dyDescent="0.25">
      <c r="A34" s="1"/>
      <c r="B34" s="1"/>
      <c r="C34" s="1"/>
      <c r="D34" s="1"/>
      <c r="E34" s="1"/>
      <c r="F34" s="103">
        <f>SUM(F33)</f>
        <v>0</v>
      </c>
      <c r="G34" s="103"/>
      <c r="H34" s="103">
        <v>0</v>
      </c>
      <c r="I34" s="11"/>
    </row>
    <row r="35" spans="1:9" x14ac:dyDescent="0.25">
      <c r="A35" s="1"/>
      <c r="B35" s="1"/>
      <c r="C35" s="1"/>
      <c r="D35" s="1"/>
      <c r="E35" s="1"/>
      <c r="F35" s="103"/>
      <c r="G35" s="103"/>
      <c r="H35" s="103"/>
      <c r="I35" s="11"/>
    </row>
    <row r="36" spans="1:9" x14ac:dyDescent="0.25">
      <c r="A36" s="1"/>
      <c r="B36" s="1"/>
      <c r="C36" s="1"/>
      <c r="D36" s="1"/>
      <c r="E36" s="1"/>
      <c r="F36" s="103"/>
      <c r="G36" s="103"/>
      <c r="H36" s="103"/>
      <c r="I36" s="11"/>
    </row>
    <row r="37" spans="1:9" ht="15.75" thickBot="1" x14ac:dyDescent="0.3">
      <c r="A37" s="99" t="s">
        <v>45</v>
      </c>
      <c r="B37" s="1"/>
      <c r="C37" s="1"/>
      <c r="D37" s="1"/>
      <c r="E37" s="1"/>
      <c r="F37" s="104">
        <f>F28+F34</f>
        <v>75456575.412733793</v>
      </c>
      <c r="G37" s="103"/>
      <c r="H37" s="104">
        <v>82162435.209113762</v>
      </c>
      <c r="I37" s="11"/>
    </row>
    <row r="38" spans="1:9" ht="15.75" thickTop="1" x14ac:dyDescent="0.25">
      <c r="A38" s="1"/>
      <c r="B38" s="1"/>
      <c r="C38" s="1"/>
      <c r="D38" s="1"/>
      <c r="E38" s="1"/>
      <c r="F38" s="103"/>
      <c r="G38" s="103"/>
      <c r="H38" s="103"/>
      <c r="I38" s="11"/>
    </row>
    <row r="39" spans="1:9" x14ac:dyDescent="0.25">
      <c r="A39" s="1"/>
      <c r="B39" s="1"/>
      <c r="C39" s="1"/>
      <c r="D39" s="1"/>
      <c r="E39" s="1"/>
      <c r="F39" s="101"/>
      <c r="G39" s="101"/>
      <c r="H39" s="101"/>
    </row>
    <row r="40" spans="1:9" x14ac:dyDescent="0.25">
      <c r="A40" s="1"/>
      <c r="B40" s="1"/>
      <c r="C40" s="1"/>
      <c r="D40" s="1"/>
      <c r="E40" s="1"/>
      <c r="F40" s="101"/>
      <c r="G40" s="101"/>
      <c r="H40" s="101"/>
    </row>
    <row r="41" spans="1:9" x14ac:dyDescent="0.25">
      <c r="A41" s="1"/>
      <c r="B41" s="1"/>
      <c r="C41" s="1"/>
      <c r="D41" s="1"/>
      <c r="E41" s="1"/>
      <c r="F41" s="101"/>
      <c r="G41" s="101"/>
      <c r="H41" s="101"/>
    </row>
    <row r="42" spans="1:9" x14ac:dyDescent="0.25">
      <c r="A42" s="1"/>
      <c r="B42" s="1"/>
      <c r="C42" s="1"/>
      <c r="D42" s="1"/>
      <c r="E42" s="1"/>
      <c r="F42" s="100"/>
      <c r="G42" s="100"/>
      <c r="H42" s="100"/>
    </row>
    <row r="43" spans="1:9" x14ac:dyDescent="0.25">
      <c r="A43" s="1"/>
      <c r="B43" s="1"/>
      <c r="C43" s="1"/>
      <c r="D43" s="1"/>
      <c r="E43" s="1"/>
      <c r="F43" s="100"/>
      <c r="G43" s="100"/>
      <c r="H43" s="100"/>
    </row>
    <row r="44" spans="1:9" x14ac:dyDescent="0.25">
      <c r="A44" s="1"/>
      <c r="B44" s="1"/>
      <c r="C44" s="1"/>
      <c r="D44" s="1"/>
      <c r="E44" s="1"/>
      <c r="F44" s="100"/>
      <c r="G44" s="100"/>
      <c r="H44" s="100"/>
    </row>
    <row r="45" spans="1:9" x14ac:dyDescent="0.25">
      <c r="F45" s="4"/>
      <c r="G45" s="4"/>
      <c r="H45" s="4"/>
    </row>
    <row r="46" spans="1:9" x14ac:dyDescent="0.25">
      <c r="F46" s="4"/>
      <c r="G46" s="4"/>
      <c r="H46" s="4"/>
    </row>
    <row r="47" spans="1:9" x14ac:dyDescent="0.25">
      <c r="A47" s="138"/>
      <c r="B47" s="138"/>
      <c r="C47" s="138"/>
      <c r="D47" s="138"/>
      <c r="E47" s="138"/>
      <c r="F47" s="138"/>
      <c r="G47" s="138"/>
      <c r="H47" s="138"/>
      <c r="I47" s="18"/>
    </row>
  </sheetData>
  <mergeCells count="2">
    <mergeCell ref="A1:H1"/>
    <mergeCell ref="A47:H47"/>
  </mergeCells>
  <pageMargins left="0.78740157480314965" right="0.78740157480314965" top="1.25" bottom="0.78740157480314965" header="0.55118110236220474" footer="0.59055118110236227"/>
  <pageSetup paperSize="9" orientation="portrait" r:id="rId1"/>
  <headerFooter>
    <oddHeader>&amp;R&amp;"-,Bold"Biltema Foundation
Amsterdam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workbookViewId="0">
      <selection activeCell="F28" sqref="F28"/>
    </sheetView>
  </sheetViews>
  <sheetFormatPr defaultRowHeight="15" x14ac:dyDescent="0.25"/>
  <cols>
    <col min="1" max="2" width="8.28515625" style="7" customWidth="1"/>
    <col min="3" max="3" width="15.7109375" style="7" customWidth="1"/>
    <col min="4" max="4" width="8.28515625" style="7" customWidth="1"/>
    <col min="5" max="5" width="5.7109375" style="7" customWidth="1"/>
    <col min="6" max="6" width="15.7109375" style="7" customWidth="1"/>
    <col min="7" max="7" width="8.28515625" style="7" customWidth="1"/>
    <col min="8" max="8" width="14" style="7" customWidth="1"/>
    <col min="9" max="9" width="12.42578125" style="7" bestFit="1" customWidth="1"/>
    <col min="10" max="10" width="10.28515625" style="7" bestFit="1" customWidth="1"/>
    <col min="11" max="11" width="13.42578125" style="7" bestFit="1" customWidth="1"/>
    <col min="12" max="12" width="12.140625" style="7" bestFit="1" customWidth="1"/>
    <col min="13" max="13" width="10.42578125" style="7" bestFit="1" customWidth="1"/>
    <col min="14" max="14" width="13.140625" style="7" bestFit="1" customWidth="1"/>
    <col min="15" max="16384" width="9.140625" style="7"/>
  </cols>
  <sheetData>
    <row r="1" spans="1:16" ht="15.75" x14ac:dyDescent="0.25">
      <c r="A1" s="144" t="s">
        <v>165</v>
      </c>
      <c r="B1" s="144"/>
      <c r="C1" s="144"/>
      <c r="D1" s="144"/>
      <c r="E1" s="144"/>
      <c r="F1" s="144"/>
      <c r="G1" s="144"/>
      <c r="H1" s="144"/>
      <c r="I1" s="10"/>
    </row>
    <row r="2" spans="1:16" x14ac:dyDescent="0.25">
      <c r="A2" s="1"/>
      <c r="B2" s="1"/>
      <c r="C2" s="1"/>
      <c r="D2" s="1"/>
      <c r="E2" s="1"/>
      <c r="F2" s="1"/>
      <c r="G2" s="1"/>
      <c r="H2" s="1"/>
    </row>
    <row r="3" spans="1:16" x14ac:dyDescent="0.25">
      <c r="A3" s="1"/>
      <c r="B3" s="1"/>
      <c r="C3" s="1"/>
      <c r="D3" s="1"/>
      <c r="E3" s="1"/>
      <c r="F3" s="1"/>
      <c r="G3" s="1"/>
      <c r="H3" s="1"/>
    </row>
    <row r="4" spans="1:16" x14ac:dyDescent="0.25">
      <c r="A4" s="1"/>
      <c r="B4" s="1"/>
      <c r="C4" s="1"/>
      <c r="D4" s="96" t="s">
        <v>38</v>
      </c>
      <c r="E4" s="1"/>
      <c r="F4" s="106">
        <v>2020</v>
      </c>
      <c r="G4" s="106"/>
      <c r="H4" s="106">
        <v>2019</v>
      </c>
    </row>
    <row r="5" spans="1:16" x14ac:dyDescent="0.25">
      <c r="A5" s="1"/>
      <c r="B5" s="1"/>
      <c r="C5" s="1"/>
      <c r="D5" s="88"/>
      <c r="E5" s="1"/>
      <c r="F5" s="98" t="s">
        <v>35</v>
      </c>
      <c r="G5" s="98"/>
      <c r="H5" s="98" t="s">
        <v>35</v>
      </c>
    </row>
    <row r="6" spans="1:16" x14ac:dyDescent="0.25">
      <c r="A6" s="1"/>
      <c r="B6" s="1"/>
      <c r="C6" s="1"/>
      <c r="D6" s="88"/>
      <c r="E6" s="1"/>
      <c r="F6" s="1"/>
      <c r="G6" s="1"/>
      <c r="H6" s="1"/>
    </row>
    <row r="7" spans="1:16" x14ac:dyDescent="0.25">
      <c r="A7" s="99" t="s">
        <v>49</v>
      </c>
      <c r="B7" s="1"/>
      <c r="C7" s="1"/>
      <c r="D7" s="88"/>
      <c r="E7" s="1"/>
      <c r="F7" s="107"/>
      <c r="G7" s="107"/>
      <c r="H7" s="107"/>
    </row>
    <row r="8" spans="1:16" x14ac:dyDescent="0.25">
      <c r="A8" s="1"/>
      <c r="B8" s="1"/>
      <c r="C8" s="1"/>
      <c r="D8" s="88"/>
      <c r="E8" s="1"/>
      <c r="F8" s="108"/>
      <c r="G8" s="108"/>
      <c r="H8" s="108"/>
      <c r="I8" s="13"/>
    </row>
    <row r="9" spans="1:16" x14ac:dyDescent="0.25">
      <c r="A9" s="1" t="s">
        <v>50</v>
      </c>
      <c r="B9" s="1"/>
      <c r="C9" s="1"/>
      <c r="D9" s="96" t="s">
        <v>15</v>
      </c>
      <c r="E9" s="1"/>
      <c r="F9" s="105">
        <f>Notes!F111</f>
        <v>-3711598.1581848864</v>
      </c>
      <c r="G9" s="105"/>
      <c r="H9" s="105">
        <v>2367677.2947771009</v>
      </c>
      <c r="I9" s="75"/>
      <c r="J9" s="16"/>
    </row>
    <row r="10" spans="1:16" hidden="1" x14ac:dyDescent="0.25">
      <c r="A10" s="1" t="s">
        <v>25</v>
      </c>
      <c r="B10" s="1"/>
      <c r="C10" s="1"/>
      <c r="D10" s="96">
        <v>4.7</v>
      </c>
      <c r="E10" s="1"/>
      <c r="F10" s="105">
        <f>Notes!F101</f>
        <v>0</v>
      </c>
      <c r="G10" s="105"/>
      <c r="H10" s="105">
        <v>0</v>
      </c>
      <c r="I10" s="75"/>
    </row>
    <row r="11" spans="1:16" x14ac:dyDescent="0.25">
      <c r="A11" s="1" t="s">
        <v>134</v>
      </c>
      <c r="B11" s="1"/>
      <c r="C11" s="1"/>
      <c r="D11" s="96"/>
      <c r="E11" s="1"/>
      <c r="F11" s="105">
        <v>0</v>
      </c>
      <c r="G11" s="105"/>
      <c r="H11" s="105">
        <v>0</v>
      </c>
      <c r="I11" s="75"/>
    </row>
    <row r="12" spans="1:16" x14ac:dyDescent="0.25">
      <c r="A12" s="1"/>
      <c r="B12" s="1"/>
      <c r="C12" s="1"/>
      <c r="D12" s="96"/>
      <c r="E12" s="1"/>
      <c r="F12" s="105"/>
      <c r="G12" s="105"/>
      <c r="H12" s="105"/>
      <c r="I12" s="75"/>
    </row>
    <row r="13" spans="1:16" ht="15.75" thickBot="1" x14ac:dyDescent="0.3">
      <c r="A13" s="99" t="s">
        <v>54</v>
      </c>
      <c r="B13" s="1"/>
      <c r="C13" s="1"/>
      <c r="D13" s="96"/>
      <c r="E13" s="1"/>
      <c r="F13" s="104">
        <f>SUM(F9:F11)</f>
        <v>-3711598.1581848864</v>
      </c>
      <c r="G13" s="105"/>
      <c r="H13" s="104">
        <v>2367677.2947771009</v>
      </c>
      <c r="I13" s="75"/>
    </row>
    <row r="14" spans="1:16" ht="15.75" thickTop="1" x14ac:dyDescent="0.25">
      <c r="A14" s="1"/>
      <c r="B14" s="1"/>
      <c r="C14" s="1"/>
      <c r="D14" s="96"/>
      <c r="E14" s="1"/>
      <c r="F14" s="105"/>
      <c r="G14" s="105"/>
      <c r="H14" s="105"/>
      <c r="I14" s="75"/>
      <c r="P14" s="16"/>
    </row>
    <row r="15" spans="1:16" x14ac:dyDescent="0.25">
      <c r="A15" s="1"/>
      <c r="B15" s="1"/>
      <c r="C15" s="1"/>
      <c r="D15" s="96"/>
      <c r="E15" s="1"/>
      <c r="F15" s="105"/>
      <c r="G15" s="105"/>
      <c r="H15" s="105"/>
      <c r="I15" s="75"/>
      <c r="K15" s="14"/>
    </row>
    <row r="16" spans="1:16" x14ac:dyDescent="0.25">
      <c r="A16" s="99" t="s">
        <v>51</v>
      </c>
      <c r="B16" s="1"/>
      <c r="C16" s="1"/>
      <c r="D16" s="96"/>
      <c r="E16" s="1"/>
      <c r="F16" s="105"/>
      <c r="G16" s="105"/>
      <c r="H16" s="105"/>
      <c r="I16" s="75"/>
      <c r="J16" s="16"/>
    </row>
    <row r="17" spans="1:14" x14ac:dyDescent="0.25">
      <c r="A17" s="99"/>
      <c r="B17" s="1"/>
      <c r="C17" s="1"/>
      <c r="D17" s="96"/>
      <c r="E17" s="1"/>
      <c r="F17" s="105"/>
      <c r="G17" s="105"/>
      <c r="H17" s="105"/>
      <c r="I17" s="75"/>
      <c r="K17" s="12"/>
      <c r="N17" s="14"/>
    </row>
    <row r="18" spans="1:14" x14ac:dyDescent="0.25">
      <c r="A18" s="1" t="s">
        <v>26</v>
      </c>
      <c r="B18" s="1"/>
      <c r="C18" s="1"/>
      <c r="D18" s="109" t="s">
        <v>16</v>
      </c>
      <c r="E18" s="1"/>
      <c r="F18" s="105">
        <f>Notes!F139</f>
        <v>2960532.41</v>
      </c>
      <c r="G18" s="105"/>
      <c r="H18" s="105">
        <v>86615.588282686746</v>
      </c>
      <c r="I18" s="75"/>
      <c r="K18" s="14"/>
    </row>
    <row r="19" spans="1:14" x14ac:dyDescent="0.25">
      <c r="A19" s="1" t="s">
        <v>50</v>
      </c>
      <c r="B19" s="1"/>
      <c r="C19" s="1"/>
      <c r="D19" s="96" t="s">
        <v>15</v>
      </c>
      <c r="E19" s="1"/>
      <c r="F19" s="105">
        <v>0</v>
      </c>
      <c r="G19" s="105"/>
      <c r="H19" s="105">
        <v>0</v>
      </c>
      <c r="I19" s="75"/>
      <c r="K19" s="14"/>
    </row>
    <row r="20" spans="1:14" x14ac:dyDescent="0.25">
      <c r="A20" s="1" t="s">
        <v>52</v>
      </c>
      <c r="B20" s="1"/>
      <c r="C20" s="1"/>
      <c r="D20" s="96" t="s">
        <v>18</v>
      </c>
      <c r="E20" s="1"/>
      <c r="F20" s="105">
        <f>Notes!F153</f>
        <v>33729.228195085736</v>
      </c>
      <c r="G20" s="105"/>
      <c r="H20" s="105">
        <v>175283.16745472854</v>
      </c>
      <c r="I20" s="75"/>
      <c r="K20" s="16"/>
    </row>
    <row r="21" spans="1:14" x14ac:dyDescent="0.25">
      <c r="A21" s="1" t="s">
        <v>133</v>
      </c>
      <c r="B21" s="1"/>
      <c r="C21" s="1"/>
      <c r="D21" s="96" t="s">
        <v>14</v>
      </c>
      <c r="E21" s="1"/>
      <c r="F21" s="105">
        <f>Notes!F84</f>
        <v>-93683.147433961858</v>
      </c>
      <c r="G21" s="105"/>
      <c r="H21" s="105">
        <v>-202256.48189934122</v>
      </c>
      <c r="I21" s="75"/>
      <c r="L21" s="15"/>
      <c r="M21" s="12"/>
    </row>
    <row r="22" spans="1:14" x14ac:dyDescent="0.25">
      <c r="A22" s="1" t="s">
        <v>53</v>
      </c>
      <c r="B22" s="1"/>
      <c r="C22" s="1"/>
      <c r="D22" s="96" t="s">
        <v>14</v>
      </c>
      <c r="E22" s="1"/>
      <c r="F22" s="136">
        <f>-(F18+F19+F20+F21-F24)</f>
        <v>-6612176.6489460105</v>
      </c>
      <c r="G22" s="105"/>
      <c r="H22" s="105">
        <v>2308035.020939027</v>
      </c>
      <c r="I22" s="75"/>
      <c r="L22" s="9"/>
    </row>
    <row r="23" spans="1:14" x14ac:dyDescent="0.25">
      <c r="A23" s="1"/>
      <c r="B23" s="1"/>
      <c r="C23" s="1"/>
      <c r="D23" s="96"/>
      <c r="E23" s="1"/>
      <c r="F23" s="105"/>
      <c r="G23" s="105"/>
      <c r="H23" s="105"/>
      <c r="I23" s="75"/>
      <c r="K23" s="4"/>
      <c r="L23" s="4"/>
      <c r="M23" s="9"/>
    </row>
    <row r="24" spans="1:14" ht="15.75" thickBot="1" x14ac:dyDescent="0.3">
      <c r="A24" s="99" t="s">
        <v>55</v>
      </c>
      <c r="B24" s="1"/>
      <c r="C24" s="1"/>
      <c r="D24" s="96"/>
      <c r="E24" s="1"/>
      <c r="F24" s="104">
        <f>F13</f>
        <v>-3711598.1581848864</v>
      </c>
      <c r="G24" s="105"/>
      <c r="H24" s="104">
        <v>2367677.2947771009</v>
      </c>
      <c r="I24" s="75"/>
      <c r="J24" s="16"/>
      <c r="K24" s="4"/>
      <c r="L24" s="4"/>
    </row>
    <row r="25" spans="1:14" ht="15.75" thickTop="1" x14ac:dyDescent="0.25">
      <c r="A25" s="1"/>
      <c r="B25" s="1"/>
      <c r="C25" s="1"/>
      <c r="D25" s="96"/>
      <c r="E25" s="1"/>
      <c r="F25" s="105"/>
      <c r="G25" s="105"/>
      <c r="H25" s="105"/>
      <c r="I25" s="75"/>
      <c r="K25" s="4"/>
      <c r="L25" s="4"/>
    </row>
    <row r="26" spans="1:14" x14ac:dyDescent="0.25">
      <c r="A26" s="1"/>
      <c r="B26" s="1"/>
      <c r="C26" s="1"/>
      <c r="D26" s="96"/>
      <c r="E26" s="1"/>
      <c r="F26" s="108"/>
      <c r="G26" s="108"/>
      <c r="H26" s="108"/>
      <c r="I26" s="13"/>
      <c r="K26" s="4"/>
      <c r="L26" s="4"/>
    </row>
    <row r="27" spans="1:14" x14ac:dyDescent="0.25">
      <c r="A27" s="1"/>
      <c r="B27" s="1"/>
      <c r="C27" s="1"/>
      <c r="D27" s="96"/>
      <c r="E27" s="1"/>
      <c r="F27" s="108"/>
      <c r="G27" s="108"/>
      <c r="H27" s="108"/>
      <c r="I27" s="13"/>
    </row>
    <row r="28" spans="1:14" x14ac:dyDescent="0.25">
      <c r="A28" s="1"/>
      <c r="B28" s="1"/>
      <c r="C28" s="1"/>
      <c r="D28" s="1"/>
      <c r="E28" s="1"/>
      <c r="F28" s="108"/>
      <c r="G28" s="108"/>
      <c r="H28" s="108"/>
      <c r="I28" s="13"/>
    </row>
    <row r="29" spans="1:14" x14ac:dyDescent="0.25">
      <c r="A29" s="1"/>
      <c r="B29" s="1"/>
      <c r="C29" s="1"/>
      <c r="D29" s="1"/>
      <c r="E29" s="1"/>
      <c r="F29" s="108"/>
      <c r="G29" s="108"/>
      <c r="H29" s="108"/>
      <c r="I29" s="13"/>
    </row>
    <row r="30" spans="1:14" x14ac:dyDescent="0.25">
      <c r="A30" s="1"/>
      <c r="B30" s="1"/>
      <c r="C30" s="1"/>
      <c r="D30" s="1"/>
      <c r="E30" s="1"/>
      <c r="F30" s="108"/>
      <c r="G30" s="108"/>
      <c r="H30" s="108"/>
      <c r="I30" s="13"/>
    </row>
    <row r="31" spans="1:14" x14ac:dyDescent="0.25">
      <c r="A31" s="1"/>
      <c r="B31" s="1"/>
      <c r="C31" s="1"/>
      <c r="D31" s="1"/>
      <c r="E31" s="1"/>
      <c r="F31" s="108"/>
      <c r="G31" s="108"/>
      <c r="H31" s="108"/>
      <c r="I31" s="13"/>
    </row>
    <row r="32" spans="1:14" x14ac:dyDescent="0.25">
      <c r="A32" s="1"/>
      <c r="B32" s="1"/>
      <c r="C32" s="1"/>
      <c r="D32" s="1"/>
      <c r="E32" s="1"/>
      <c r="F32" s="108"/>
      <c r="G32" s="108"/>
      <c r="H32" s="108"/>
    </row>
    <row r="33" spans="1:8" x14ac:dyDescent="0.25">
      <c r="F33" s="5"/>
      <c r="G33" s="5"/>
      <c r="H33" s="5"/>
    </row>
    <row r="34" spans="1:8" x14ac:dyDescent="0.25">
      <c r="F34" s="5"/>
      <c r="G34" s="5"/>
      <c r="H34" s="5"/>
    </row>
    <row r="35" spans="1:8" x14ac:dyDescent="0.25">
      <c r="F35" s="4"/>
      <c r="G35" s="4"/>
      <c r="H35" s="4"/>
    </row>
    <row r="47" spans="1:8" x14ac:dyDescent="0.25">
      <c r="A47" s="138"/>
      <c r="B47" s="138"/>
      <c r="C47" s="138"/>
      <c r="D47" s="138"/>
      <c r="E47" s="138"/>
      <c r="F47" s="138"/>
      <c r="G47" s="138"/>
      <c r="H47" s="138"/>
    </row>
  </sheetData>
  <mergeCells count="2">
    <mergeCell ref="A1:H1"/>
    <mergeCell ref="A47:H47"/>
  </mergeCells>
  <pageMargins left="0.78740157480314965" right="0.78740157480314965" top="1.2083333333333333" bottom="0.78740157480314965" header="0.55118110236220474" footer="0.59055118110236227"/>
  <pageSetup paperSize="9" orientation="portrait" r:id="rId1"/>
  <headerFooter>
    <oddHeader>&amp;R&amp;"-,Bold"Biltema Foundation
Amsterdam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view="pageLayout" topLeftCell="A166" zoomScaleNormal="100" workbookViewId="0">
      <selection activeCell="F149" sqref="F149"/>
    </sheetView>
  </sheetViews>
  <sheetFormatPr defaultRowHeight="15" x14ac:dyDescent="0.25"/>
  <cols>
    <col min="1" max="1" width="9.140625" style="7"/>
    <col min="2" max="2" width="9.42578125" style="7" customWidth="1"/>
    <col min="3" max="4" width="9.140625" style="7"/>
    <col min="5" max="5" width="7" style="7" customWidth="1"/>
    <col min="6" max="6" width="15.5703125" style="7" bestFit="1" customWidth="1"/>
    <col min="7" max="7" width="9.140625" style="7"/>
    <col min="8" max="8" width="16.42578125" style="7" customWidth="1"/>
    <col min="9" max="9" width="9.140625" style="7"/>
    <col min="10" max="10" width="11.42578125" style="7" bestFit="1" customWidth="1"/>
    <col min="11" max="12" width="9.140625" style="7"/>
    <col min="13" max="13" width="13.7109375" style="7" bestFit="1" customWidth="1"/>
    <col min="14" max="16384" width="9.140625" style="7"/>
  </cols>
  <sheetData>
    <row r="1" spans="1:8" ht="15" customHeight="1" x14ac:dyDescent="0.25">
      <c r="A1" s="82" t="s">
        <v>112</v>
      </c>
      <c r="B1" s="1"/>
      <c r="C1" s="1"/>
      <c r="D1" s="1"/>
      <c r="E1" s="1"/>
      <c r="F1" s="1"/>
      <c r="G1" s="1"/>
      <c r="H1" s="1"/>
    </row>
    <row r="2" spans="1:8" ht="15" customHeight="1" x14ac:dyDescent="0.25">
      <c r="A2" s="99"/>
      <c r="B2" s="1"/>
      <c r="C2" s="1"/>
      <c r="D2" s="1"/>
      <c r="E2" s="1"/>
      <c r="F2" s="1"/>
      <c r="G2" s="1"/>
      <c r="H2" s="1"/>
    </row>
    <row r="3" spans="1:8" ht="15" customHeight="1" x14ac:dyDescent="0.25">
      <c r="A3" s="90" t="s">
        <v>113</v>
      </c>
      <c r="B3" s="1"/>
      <c r="C3" s="1"/>
      <c r="D3" s="1"/>
      <c r="E3" s="1"/>
      <c r="F3" s="1"/>
      <c r="G3" s="1"/>
      <c r="H3" s="1"/>
    </row>
    <row r="4" spans="1:8" ht="15" customHeight="1" x14ac:dyDescent="0.25">
      <c r="A4" s="99"/>
      <c r="B4" s="1"/>
      <c r="C4" s="1"/>
      <c r="D4" s="1"/>
      <c r="E4" s="1"/>
      <c r="F4" s="1"/>
      <c r="G4" s="1"/>
      <c r="H4" s="1"/>
    </row>
    <row r="5" spans="1:8" ht="15" customHeight="1" x14ac:dyDescent="0.25">
      <c r="A5" s="90" t="s">
        <v>114</v>
      </c>
      <c r="B5" s="1"/>
      <c r="C5" s="1"/>
      <c r="D5" s="1"/>
      <c r="E5" s="1"/>
      <c r="F5" s="1"/>
      <c r="G5" s="1"/>
      <c r="H5" s="1"/>
    </row>
    <row r="6" spans="1:8" ht="15" customHeight="1" x14ac:dyDescent="0.25">
      <c r="A6" s="99"/>
      <c r="B6" s="1"/>
      <c r="C6" s="1"/>
      <c r="D6" s="1"/>
      <c r="E6" s="1"/>
      <c r="F6" s="1"/>
      <c r="G6" s="1"/>
      <c r="H6" s="1"/>
    </row>
    <row r="7" spans="1:8" ht="31.5" customHeight="1" x14ac:dyDescent="0.25">
      <c r="A7" s="142" t="s">
        <v>126</v>
      </c>
      <c r="B7" s="142"/>
      <c r="C7" s="142"/>
      <c r="D7" s="142"/>
      <c r="E7" s="142"/>
      <c r="F7" s="142"/>
      <c r="G7" s="142"/>
      <c r="H7" s="142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90" t="s">
        <v>115</v>
      </c>
      <c r="B9" s="1"/>
      <c r="C9" s="1"/>
      <c r="D9" s="1"/>
      <c r="E9" s="1"/>
      <c r="F9" s="1"/>
      <c r="G9" s="1"/>
      <c r="H9" s="1"/>
    </row>
    <row r="10" spans="1:8" ht="1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31.5" customHeight="1" x14ac:dyDescent="0.25">
      <c r="A11" s="141" t="s">
        <v>116</v>
      </c>
      <c r="B11" s="141"/>
      <c r="C11" s="141"/>
      <c r="D11" s="141"/>
      <c r="E11" s="141"/>
      <c r="F11" s="141"/>
      <c r="G11" s="141"/>
      <c r="H11" s="141"/>
    </row>
    <row r="12" spans="1:8" ht="30.75" customHeight="1" x14ac:dyDescent="0.25">
      <c r="A12" s="142" t="s">
        <v>123</v>
      </c>
      <c r="B12" s="142"/>
      <c r="C12" s="142"/>
      <c r="D12" s="142"/>
      <c r="E12" s="142"/>
      <c r="F12" s="142"/>
      <c r="G12" s="142"/>
      <c r="H12" s="142"/>
    </row>
    <row r="13" spans="1:8" ht="30.75" customHeight="1" x14ac:dyDescent="0.25">
      <c r="A13" s="142" t="s">
        <v>117</v>
      </c>
      <c r="B13" s="142"/>
      <c r="C13" s="142"/>
      <c r="D13" s="142"/>
      <c r="E13" s="142"/>
      <c r="F13" s="142"/>
      <c r="G13" s="142"/>
      <c r="H13" s="142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10">
        <v>44196</v>
      </c>
      <c r="G15" s="96"/>
      <c r="H15" s="110">
        <v>43830</v>
      </c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 t="s">
        <v>118</v>
      </c>
      <c r="B17" s="1"/>
      <c r="C17" s="1"/>
      <c r="D17" s="1"/>
      <c r="E17" s="1"/>
      <c r="F17" s="111">
        <f>+'[1]BS+P&amp;L'!$E$30</f>
        <v>1.2296</v>
      </c>
      <c r="G17" s="111"/>
      <c r="H17" s="111">
        <v>1.1193</v>
      </c>
    </row>
    <row r="18" spans="1:8" ht="15" customHeight="1" x14ac:dyDescent="0.25">
      <c r="A18" s="1" t="s">
        <v>119</v>
      </c>
      <c r="B18" s="1"/>
      <c r="C18" s="1"/>
      <c r="D18" s="1"/>
      <c r="E18" s="1"/>
      <c r="F18" s="111">
        <v>10.089500000000001</v>
      </c>
      <c r="G18" s="111"/>
      <c r="H18" s="111">
        <v>10.472800000000001</v>
      </c>
    </row>
    <row r="19" spans="1:8" ht="15" customHeight="1" x14ac:dyDescent="0.25">
      <c r="A19" s="1" t="s">
        <v>120</v>
      </c>
      <c r="B19" s="1"/>
      <c r="C19" s="1"/>
      <c r="D19" s="1"/>
      <c r="E19" s="1"/>
      <c r="F19" s="111">
        <v>1.0810999999999999</v>
      </c>
      <c r="G19" s="111"/>
      <c r="H19" s="111">
        <v>1.0864999999999996</v>
      </c>
    </row>
    <row r="20" spans="1:8" ht="15" hidden="1" customHeight="1" x14ac:dyDescent="0.25">
      <c r="A20" s="1" t="s">
        <v>121</v>
      </c>
      <c r="B20" s="1"/>
      <c r="C20" s="1"/>
      <c r="D20" s="1"/>
      <c r="E20" s="1"/>
      <c r="F20" s="111">
        <v>0</v>
      </c>
      <c r="G20" s="111"/>
      <c r="H20" s="111">
        <v>1.511647241999607</v>
      </c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99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90" t="s">
        <v>122</v>
      </c>
      <c r="B23" s="1"/>
      <c r="C23" s="1"/>
      <c r="D23" s="1"/>
      <c r="E23" s="1"/>
      <c r="F23" s="112"/>
      <c r="G23" s="1"/>
      <c r="H23" s="112"/>
    </row>
    <row r="24" spans="1:8" ht="15" customHeight="1" x14ac:dyDescent="0.25">
      <c r="A24" s="1"/>
      <c r="B24" s="1"/>
      <c r="C24" s="1"/>
      <c r="D24" s="1"/>
      <c r="E24" s="1"/>
      <c r="F24" s="112"/>
      <c r="G24" s="1"/>
      <c r="H24" s="112"/>
    </row>
    <row r="25" spans="1:8" ht="31.5" customHeight="1" x14ac:dyDescent="0.25">
      <c r="A25" s="142" t="s">
        <v>128</v>
      </c>
      <c r="B25" s="142"/>
      <c r="C25" s="142"/>
      <c r="D25" s="142"/>
      <c r="E25" s="142"/>
      <c r="F25" s="142"/>
      <c r="G25" s="142"/>
      <c r="H25" s="142"/>
    </row>
    <row r="26" spans="1:8" ht="15" customHeight="1" x14ac:dyDescent="0.25">
      <c r="A26" s="1"/>
      <c r="B26" s="1"/>
      <c r="C26" s="1"/>
      <c r="D26" s="1"/>
      <c r="E26" s="1"/>
      <c r="F26" s="112"/>
      <c r="G26" s="1"/>
      <c r="H26" s="112"/>
    </row>
    <row r="27" spans="1:8" ht="30.75" customHeight="1" x14ac:dyDescent="0.25">
      <c r="A27" s="142" t="s">
        <v>124</v>
      </c>
      <c r="B27" s="142"/>
      <c r="C27" s="142"/>
      <c r="D27" s="142"/>
      <c r="E27" s="142"/>
      <c r="F27" s="142"/>
      <c r="G27" s="142"/>
      <c r="H27" s="142"/>
    </row>
    <row r="28" spans="1:8" ht="15" customHeight="1" x14ac:dyDescent="0.25">
      <c r="A28" s="1"/>
      <c r="B28" s="1"/>
      <c r="C28" s="1"/>
      <c r="D28" s="1"/>
      <c r="E28" s="1"/>
      <c r="F28" s="112"/>
      <c r="G28" s="1"/>
      <c r="H28" s="112"/>
    </row>
    <row r="29" spans="1:8" ht="31.5" customHeight="1" x14ac:dyDescent="0.25">
      <c r="A29" s="142" t="s">
        <v>125</v>
      </c>
      <c r="B29" s="142"/>
      <c r="C29" s="142"/>
      <c r="D29" s="142"/>
      <c r="E29" s="142"/>
      <c r="F29" s="142"/>
      <c r="G29" s="142"/>
      <c r="H29" s="142"/>
    </row>
    <row r="30" spans="1:8" ht="15" customHeight="1" x14ac:dyDescent="0.25">
      <c r="A30" s="1"/>
      <c r="B30" s="1"/>
      <c r="C30" s="1"/>
      <c r="D30" s="1"/>
      <c r="E30" s="1"/>
      <c r="F30" s="112"/>
      <c r="G30" s="1"/>
      <c r="H30" s="112"/>
    </row>
    <row r="31" spans="1:8" hidden="1" x14ac:dyDescent="0.25">
      <c r="A31" s="90" t="s">
        <v>56</v>
      </c>
      <c r="B31" s="90"/>
      <c r="C31" s="1"/>
      <c r="D31" s="1"/>
      <c r="E31" s="1"/>
      <c r="F31" s="97">
        <v>43465</v>
      </c>
      <c r="G31" s="98"/>
      <c r="H31" s="97">
        <v>43100</v>
      </c>
    </row>
    <row r="32" spans="1:8" ht="15" hidden="1" customHeight="1" x14ac:dyDescent="0.25">
      <c r="A32" s="1"/>
      <c r="B32" s="1"/>
      <c r="C32" s="1"/>
      <c r="D32" s="1"/>
      <c r="E32" s="1"/>
      <c r="F32" s="110" t="s">
        <v>35</v>
      </c>
      <c r="G32" s="96"/>
      <c r="H32" s="110" t="s">
        <v>35</v>
      </c>
    </row>
    <row r="33" spans="1:9" ht="15" hidden="1" customHeight="1" x14ac:dyDescent="0.25">
      <c r="A33" s="1"/>
      <c r="B33" s="1"/>
      <c r="C33" s="1"/>
      <c r="D33" s="1"/>
      <c r="E33" s="1"/>
      <c r="F33" s="1"/>
      <c r="G33" s="1"/>
      <c r="H33" s="1"/>
    </row>
    <row r="34" spans="1:9" hidden="1" x14ac:dyDescent="0.25">
      <c r="A34" s="1" t="s">
        <v>57</v>
      </c>
      <c r="B34" s="1"/>
      <c r="C34" s="1"/>
      <c r="D34" s="1"/>
      <c r="E34" s="1"/>
      <c r="F34" s="113">
        <v>0</v>
      </c>
      <c r="G34" s="113"/>
      <c r="H34" s="113">
        <v>0</v>
      </c>
    </row>
    <row r="35" spans="1:9" ht="15.75" hidden="1" thickBot="1" x14ac:dyDescent="0.3">
      <c r="A35" s="1"/>
      <c r="B35" s="1"/>
      <c r="C35" s="1"/>
      <c r="D35" s="1"/>
      <c r="E35" s="1"/>
      <c r="F35" s="114">
        <f>SUM(F34)</f>
        <v>0</v>
      </c>
      <c r="G35" s="113"/>
      <c r="H35" s="114">
        <f>SUM(H34)</f>
        <v>0</v>
      </c>
    </row>
    <row r="36" spans="1:9" ht="15.75" hidden="1" thickTop="1" x14ac:dyDescent="0.25">
      <c r="A36" s="1"/>
      <c r="B36" s="1"/>
      <c r="C36" s="1"/>
      <c r="D36" s="1"/>
      <c r="E36" s="1"/>
      <c r="F36" s="113"/>
      <c r="G36" s="113"/>
      <c r="H36" s="113"/>
    </row>
    <row r="37" spans="1:9" hidden="1" x14ac:dyDescent="0.25">
      <c r="A37" s="1"/>
      <c r="B37" s="1"/>
      <c r="C37" s="1"/>
      <c r="D37" s="1"/>
      <c r="E37" s="1"/>
      <c r="F37" s="113"/>
      <c r="G37" s="113"/>
      <c r="H37" s="113"/>
    </row>
    <row r="38" spans="1:9" x14ac:dyDescent="0.25">
      <c r="A38" s="90" t="s">
        <v>141</v>
      </c>
      <c r="B38" s="1"/>
      <c r="C38" s="1"/>
      <c r="D38" s="1"/>
      <c r="E38" s="1"/>
      <c r="F38" s="110">
        <v>44196</v>
      </c>
      <c r="G38" s="96"/>
      <c r="H38" s="110">
        <v>43830</v>
      </c>
    </row>
    <row r="39" spans="1:9" x14ac:dyDescent="0.25">
      <c r="A39" s="1"/>
      <c r="B39" s="1"/>
      <c r="C39" s="1"/>
      <c r="D39" s="1"/>
      <c r="E39" s="1"/>
      <c r="F39" s="119" t="s">
        <v>35</v>
      </c>
      <c r="G39" s="119"/>
      <c r="H39" s="119" t="s">
        <v>35</v>
      </c>
    </row>
    <row r="40" spans="1:9" x14ac:dyDescent="0.25">
      <c r="A40" s="1"/>
      <c r="B40" s="1"/>
      <c r="C40" s="1"/>
      <c r="D40" s="1"/>
      <c r="E40" s="1"/>
      <c r="F40" s="119"/>
      <c r="G40" s="119"/>
      <c r="H40" s="119"/>
    </row>
    <row r="41" spans="1:9" x14ac:dyDescent="0.25">
      <c r="A41" s="1" t="s">
        <v>58</v>
      </c>
      <c r="B41" s="1"/>
      <c r="C41" s="1"/>
      <c r="D41" s="1"/>
      <c r="E41" s="1"/>
      <c r="F41" s="115">
        <v>5000000</v>
      </c>
      <c r="G41" s="115"/>
      <c r="H41" s="115">
        <v>5000000</v>
      </c>
    </row>
    <row r="42" spans="1:9" x14ac:dyDescent="0.25">
      <c r="A42" s="1" t="s">
        <v>59</v>
      </c>
      <c r="B42" s="1"/>
      <c r="C42" s="1"/>
      <c r="D42" s="1"/>
      <c r="E42" s="1"/>
      <c r="F42" s="115">
        <v>10000000</v>
      </c>
      <c r="G42" s="115"/>
      <c r="H42" s="115">
        <v>10000000</v>
      </c>
    </row>
    <row r="43" spans="1:9" ht="15.75" thickBot="1" x14ac:dyDescent="0.3">
      <c r="A43" s="1"/>
      <c r="B43" s="1"/>
      <c r="C43" s="1"/>
      <c r="D43" s="1"/>
      <c r="E43" s="1"/>
      <c r="F43" s="116">
        <f>SUM(F41:F42)</f>
        <v>15000000</v>
      </c>
      <c r="G43" s="115"/>
      <c r="H43" s="116">
        <v>15000000</v>
      </c>
    </row>
    <row r="44" spans="1:9" ht="15.75" thickTop="1" x14ac:dyDescent="0.25">
      <c r="A44" s="1"/>
      <c r="B44" s="1"/>
      <c r="C44" s="1"/>
      <c r="D44" s="1"/>
      <c r="E44" s="1"/>
      <c r="F44" s="100"/>
      <c r="G44" s="100"/>
      <c r="H44" s="100"/>
    </row>
    <row r="45" spans="1:9" ht="27.75" customHeight="1" x14ac:dyDescent="0.25">
      <c r="A45" s="142" t="s">
        <v>60</v>
      </c>
      <c r="B45" s="142"/>
      <c r="C45" s="142"/>
      <c r="D45" s="142"/>
      <c r="E45" s="142"/>
      <c r="F45" s="142"/>
      <c r="G45" s="142"/>
      <c r="H45" s="142"/>
      <c r="I45" s="10"/>
    </row>
    <row r="46" spans="1:9" x14ac:dyDescent="0.25">
      <c r="A46" s="1"/>
      <c r="B46" s="1"/>
      <c r="C46" s="1"/>
      <c r="D46" s="1"/>
      <c r="E46" s="1"/>
      <c r="F46" s="1"/>
      <c r="G46" s="1"/>
      <c r="H46" s="1"/>
    </row>
    <row r="47" spans="1:9" x14ac:dyDescent="0.25">
      <c r="A47" s="1"/>
      <c r="B47" s="1"/>
      <c r="C47" s="1"/>
      <c r="D47" s="1"/>
      <c r="E47" s="1"/>
      <c r="F47" s="1"/>
      <c r="G47" s="1"/>
      <c r="H47" s="1"/>
    </row>
    <row r="48" spans="1:9" x14ac:dyDescent="0.25">
      <c r="A48" s="90" t="s">
        <v>142</v>
      </c>
      <c r="B48" s="1"/>
      <c r="C48" s="1"/>
      <c r="D48" s="1"/>
      <c r="E48" s="1"/>
      <c r="F48" s="1"/>
      <c r="G48" s="1"/>
      <c r="H48" s="1"/>
    </row>
    <row r="49" spans="1:9" x14ac:dyDescent="0.25">
      <c r="A49" s="90"/>
      <c r="B49" s="1"/>
      <c r="C49" s="1"/>
      <c r="D49" s="1"/>
      <c r="E49" s="1"/>
      <c r="F49" s="1"/>
      <c r="G49" s="1"/>
      <c r="H49" s="1"/>
    </row>
    <row r="50" spans="1:9" ht="28.5" customHeight="1" x14ac:dyDescent="0.25">
      <c r="A50" s="142" t="s">
        <v>61</v>
      </c>
      <c r="B50" s="142"/>
      <c r="C50" s="142"/>
      <c r="D50" s="142"/>
      <c r="E50" s="142"/>
      <c r="F50" s="142"/>
      <c r="G50" s="142"/>
      <c r="H50" s="142"/>
      <c r="I50" s="17"/>
    </row>
    <row r="51" spans="1:9" x14ac:dyDescent="0.25">
      <c r="A51" s="120"/>
      <c r="B51" s="93"/>
      <c r="C51" s="93"/>
      <c r="D51" s="93"/>
      <c r="E51" s="93"/>
      <c r="F51" s="93"/>
      <c r="G51" s="93"/>
      <c r="H51" s="93"/>
    </row>
    <row r="52" spans="1:9" x14ac:dyDescent="0.25">
      <c r="A52" s="93" t="s">
        <v>138</v>
      </c>
      <c r="B52" s="93"/>
      <c r="C52" s="93"/>
      <c r="D52" s="93"/>
      <c r="E52" s="93"/>
      <c r="F52" s="121">
        <f>+'[1]Prep-Accruals'!$C$14</f>
        <v>5647488.7999999998</v>
      </c>
      <c r="G52" s="121"/>
      <c r="H52" s="121">
        <v>5644270.5936493324</v>
      </c>
    </row>
    <row r="53" spans="1:9" x14ac:dyDescent="0.25">
      <c r="A53" s="93" t="s">
        <v>62</v>
      </c>
      <c r="B53" s="93"/>
      <c r="C53" s="93"/>
      <c r="D53" s="93"/>
      <c r="E53" s="93"/>
      <c r="F53" s="121">
        <f>'[2]Prep-Accruals'!$C$18</f>
        <v>0</v>
      </c>
      <c r="G53" s="121"/>
      <c r="H53" s="121">
        <v>0</v>
      </c>
    </row>
    <row r="54" spans="1:9" hidden="1" x14ac:dyDescent="0.25">
      <c r="A54" s="93" t="s">
        <v>63</v>
      </c>
      <c r="B54" s="93"/>
      <c r="C54" s="93"/>
      <c r="D54" s="93"/>
      <c r="E54" s="93"/>
      <c r="F54" s="121">
        <v>0</v>
      </c>
      <c r="G54" s="121"/>
      <c r="H54" s="121">
        <v>0</v>
      </c>
    </row>
    <row r="55" spans="1:9" x14ac:dyDescent="0.25">
      <c r="A55" s="93" t="s">
        <v>153</v>
      </c>
      <c r="B55" s="93"/>
      <c r="C55" s="93"/>
      <c r="D55" s="93"/>
      <c r="E55" s="93"/>
      <c r="F55" s="121">
        <v>0</v>
      </c>
      <c r="G55" s="121"/>
      <c r="H55" s="121">
        <v>0</v>
      </c>
    </row>
    <row r="56" spans="1:9" x14ac:dyDescent="0.25">
      <c r="A56" s="93" t="s">
        <v>110</v>
      </c>
      <c r="B56" s="93"/>
      <c r="C56" s="93"/>
      <c r="D56" s="93"/>
      <c r="E56" s="93"/>
      <c r="F56" s="121">
        <f>+'[1]Prep-Accruals'!$C$15</f>
        <v>4698.92</v>
      </c>
      <c r="G56" s="121"/>
      <c r="H56" s="121">
        <v>4698.92</v>
      </c>
    </row>
    <row r="57" spans="1:9" x14ac:dyDescent="0.25">
      <c r="A57" s="93" t="s">
        <v>64</v>
      </c>
      <c r="B57" s="93"/>
      <c r="C57" s="93"/>
      <c r="D57" s="93"/>
      <c r="E57" s="93"/>
      <c r="F57" s="121">
        <f>+'[1]Prep-Accruals'!$C$16</f>
        <v>33130.147677461748</v>
      </c>
      <c r="G57" s="121"/>
      <c r="H57" s="121">
        <v>25316.99540474403</v>
      </c>
    </row>
    <row r="58" spans="1:9" hidden="1" x14ac:dyDescent="0.25">
      <c r="A58" s="93" t="s">
        <v>65</v>
      </c>
      <c r="B58" s="93"/>
      <c r="C58" s="93"/>
      <c r="D58" s="93"/>
      <c r="E58" s="93"/>
      <c r="F58" s="121">
        <v>0</v>
      </c>
      <c r="G58" s="121"/>
      <c r="H58" s="121">
        <v>0</v>
      </c>
    </row>
    <row r="59" spans="1:9" x14ac:dyDescent="0.25">
      <c r="A59" s="94" t="s">
        <v>166</v>
      </c>
      <c r="B59" s="93"/>
      <c r="C59" s="93"/>
      <c r="D59" s="93"/>
      <c r="E59" s="93"/>
      <c r="F59" s="135">
        <f>+'[1]Prep-Accruals'!$C$18</f>
        <v>-2124.04</v>
      </c>
      <c r="G59" s="122"/>
      <c r="H59" s="122"/>
    </row>
    <row r="60" spans="1:9" ht="15.75" thickBot="1" x14ac:dyDescent="0.3">
      <c r="A60" s="120"/>
      <c r="B60" s="93"/>
      <c r="C60" s="93"/>
      <c r="D60" s="93"/>
      <c r="E60" s="93"/>
      <c r="F60" s="123">
        <f>SUM(F52:F59)</f>
        <v>5683193.8276774613</v>
      </c>
      <c r="G60" s="121"/>
      <c r="H60" s="123">
        <v>5674286.5090540759</v>
      </c>
    </row>
    <row r="61" spans="1:9" ht="15" customHeight="1" thickTop="1" x14ac:dyDescent="0.25">
      <c r="A61" s="93"/>
      <c r="B61" s="93"/>
      <c r="C61" s="93"/>
      <c r="D61" s="93"/>
      <c r="E61" s="93"/>
      <c r="F61" s="93"/>
      <c r="G61" s="93"/>
      <c r="H61" s="93"/>
    </row>
    <row r="62" spans="1:9" x14ac:dyDescent="0.25">
      <c r="A62" s="120" t="s">
        <v>143</v>
      </c>
      <c r="B62" s="120"/>
      <c r="C62" s="93"/>
      <c r="D62" s="93"/>
      <c r="E62" s="93"/>
      <c r="F62" s="93"/>
      <c r="G62" s="93"/>
      <c r="H62" s="93"/>
    </row>
    <row r="63" spans="1:9" x14ac:dyDescent="0.25">
      <c r="A63" s="120"/>
      <c r="B63" s="120"/>
      <c r="C63" s="93"/>
      <c r="D63" s="93"/>
      <c r="E63" s="93"/>
      <c r="F63" s="93"/>
      <c r="G63" s="93"/>
      <c r="H63" s="93"/>
    </row>
    <row r="64" spans="1:9" ht="30" customHeight="1" x14ac:dyDescent="0.25">
      <c r="A64" s="143" t="s">
        <v>66</v>
      </c>
      <c r="B64" s="143"/>
      <c r="C64" s="143"/>
      <c r="D64" s="143"/>
      <c r="E64" s="143"/>
      <c r="F64" s="143"/>
      <c r="G64" s="143"/>
      <c r="H64" s="143"/>
    </row>
    <row r="65" spans="1:8" x14ac:dyDescent="0.25">
      <c r="A65" s="93"/>
      <c r="B65" s="93"/>
      <c r="C65" s="93"/>
      <c r="D65" s="93"/>
      <c r="E65" s="93"/>
      <c r="F65" s="124"/>
      <c r="G65" s="124"/>
      <c r="H65" s="124"/>
    </row>
    <row r="66" spans="1:8" ht="15.75" customHeight="1" x14ac:dyDescent="0.25">
      <c r="A66" s="93" t="s">
        <v>65</v>
      </c>
      <c r="B66" s="93"/>
      <c r="C66" s="93"/>
      <c r="D66" s="93"/>
      <c r="E66" s="93"/>
      <c r="F66" s="121">
        <f>+'[1]BS+P&amp;L'!$I$11</f>
        <v>7603547.4974543992</v>
      </c>
      <c r="G66" s="121"/>
      <c r="H66" s="121">
        <v>10563463.536953563</v>
      </c>
    </row>
    <row r="67" spans="1:8" x14ac:dyDescent="0.25">
      <c r="A67" s="93" t="s">
        <v>140</v>
      </c>
      <c r="B67" s="93"/>
      <c r="C67" s="93"/>
      <c r="D67" s="93"/>
      <c r="E67" s="93"/>
      <c r="F67" s="121">
        <f>+'[1]BS+P&amp;L'!$C$11+'[1]BS+P&amp;L'!$F$11</f>
        <v>47169834.000000037</v>
      </c>
      <c r="G67" s="121"/>
      <c r="H67" s="121">
        <v>50924685.071026564</v>
      </c>
    </row>
    <row r="68" spans="1:8" ht="15.75" thickBot="1" x14ac:dyDescent="0.3">
      <c r="A68" s="93"/>
      <c r="B68" s="93"/>
      <c r="C68" s="93"/>
      <c r="D68" s="93"/>
      <c r="E68" s="93"/>
      <c r="F68" s="123">
        <f>SUM(F66:F67)</f>
        <v>54773381.497454435</v>
      </c>
      <c r="G68" s="121"/>
      <c r="H68" s="123">
        <v>61488148.607980125</v>
      </c>
    </row>
    <row r="69" spans="1:8" ht="15.75" thickTop="1" x14ac:dyDescent="0.25">
      <c r="A69" s="1"/>
      <c r="B69" s="1"/>
      <c r="C69" s="1"/>
      <c r="D69" s="1"/>
      <c r="E69" s="1"/>
      <c r="F69" s="107"/>
      <c r="G69" s="107"/>
      <c r="H69" s="107"/>
    </row>
    <row r="70" spans="1:8" x14ac:dyDescent="0.25">
      <c r="A70" s="1"/>
      <c r="B70" s="1"/>
      <c r="C70" s="1"/>
      <c r="D70" s="1"/>
      <c r="E70" s="1"/>
      <c r="F70" s="107"/>
      <c r="G70" s="107"/>
      <c r="H70" s="107"/>
    </row>
    <row r="71" spans="1:8" x14ac:dyDescent="0.25">
      <c r="A71" s="90" t="s">
        <v>144</v>
      </c>
      <c r="B71" s="1"/>
      <c r="C71" s="1"/>
      <c r="D71" s="1"/>
      <c r="E71" s="1"/>
      <c r="F71" s="110">
        <v>44196</v>
      </c>
      <c r="G71" s="96"/>
      <c r="H71" s="110">
        <v>43830</v>
      </c>
    </row>
    <row r="72" spans="1:8" x14ac:dyDescent="0.25">
      <c r="A72" s="90"/>
      <c r="B72" s="1"/>
      <c r="C72" s="1"/>
      <c r="D72" s="1"/>
      <c r="E72" s="1"/>
      <c r="F72" s="110" t="s">
        <v>35</v>
      </c>
      <c r="G72" s="96"/>
      <c r="H72" s="110" t="s">
        <v>35</v>
      </c>
    </row>
    <row r="73" spans="1:8" x14ac:dyDescent="0.25">
      <c r="A73" s="90"/>
      <c r="B73" s="1"/>
      <c r="C73" s="1"/>
      <c r="D73" s="1"/>
      <c r="E73" s="1"/>
      <c r="F73" s="107"/>
      <c r="G73" s="107"/>
      <c r="H73" s="107"/>
    </row>
    <row r="74" spans="1:8" x14ac:dyDescent="0.25">
      <c r="A74" s="90" t="s">
        <v>40</v>
      </c>
      <c r="B74" s="1"/>
      <c r="C74" s="1"/>
      <c r="D74" s="1"/>
      <c r="E74" s="1"/>
      <c r="F74" s="107"/>
      <c r="G74" s="107"/>
      <c r="H74" s="107"/>
    </row>
    <row r="75" spans="1:8" x14ac:dyDescent="0.25">
      <c r="A75" s="120"/>
      <c r="B75" s="93"/>
      <c r="C75" s="93"/>
      <c r="D75" s="93"/>
      <c r="E75" s="93"/>
      <c r="F75" s="125"/>
      <c r="G75" s="125"/>
      <c r="H75" s="125"/>
    </row>
    <row r="76" spans="1:8" x14ac:dyDescent="0.25">
      <c r="A76" s="93" t="s">
        <v>67</v>
      </c>
      <c r="B76" s="93"/>
      <c r="C76" s="93"/>
      <c r="D76" s="93"/>
      <c r="E76" s="93"/>
      <c r="F76" s="121">
        <f>H79</f>
        <v>81765478.567447647</v>
      </c>
      <c r="G76" s="121"/>
      <c r="H76" s="121">
        <v>79457443.546508625</v>
      </c>
    </row>
    <row r="77" spans="1:8" x14ac:dyDescent="0.25">
      <c r="A77" s="93" t="s">
        <v>132</v>
      </c>
      <c r="B77" s="93"/>
      <c r="C77" s="93"/>
      <c r="D77" s="93"/>
      <c r="E77" s="93"/>
      <c r="F77" s="121">
        <f>-F84</f>
        <v>93683.147433961858</v>
      </c>
      <c r="G77" s="121"/>
      <c r="H77" s="121">
        <v>202256.48189934122</v>
      </c>
    </row>
    <row r="78" spans="1:8" x14ac:dyDescent="0.25">
      <c r="A78" s="93" t="s">
        <v>137</v>
      </c>
      <c r="B78" s="93"/>
      <c r="C78" s="93"/>
      <c r="D78" s="93"/>
      <c r="E78" s="93"/>
      <c r="F78" s="121">
        <f>+'[1]BS+P&amp;L'!$B$28</f>
        <v>-6705859.7963799722</v>
      </c>
      <c r="G78" s="121"/>
      <c r="H78" s="121">
        <v>2105778.5390396854</v>
      </c>
    </row>
    <row r="79" spans="1:8" ht="15.75" thickBot="1" x14ac:dyDescent="0.3">
      <c r="A79" s="93" t="s">
        <v>68</v>
      </c>
      <c r="B79" s="93"/>
      <c r="C79" s="93"/>
      <c r="D79" s="93"/>
      <c r="E79" s="93"/>
      <c r="F79" s="123">
        <f>SUM(F76:F78)</f>
        <v>75153301.918501645</v>
      </c>
      <c r="G79" s="121"/>
      <c r="H79" s="123">
        <v>81765478.567447647</v>
      </c>
    </row>
    <row r="80" spans="1:8" ht="15.75" thickTop="1" x14ac:dyDescent="0.25">
      <c r="A80" s="93"/>
      <c r="B80" s="93"/>
      <c r="C80" s="93"/>
      <c r="D80" s="93"/>
      <c r="E80" s="93"/>
      <c r="F80" s="121"/>
      <c r="G80" s="121"/>
      <c r="H80" s="121"/>
    </row>
    <row r="81" spans="1:9" x14ac:dyDescent="0.25">
      <c r="A81" s="120" t="s">
        <v>41</v>
      </c>
      <c r="B81" s="93"/>
      <c r="C81" s="93"/>
      <c r="D81" s="93"/>
      <c r="E81" s="93"/>
      <c r="F81" s="121"/>
      <c r="G81" s="121"/>
      <c r="H81" s="121"/>
    </row>
    <row r="82" spans="1:9" x14ac:dyDescent="0.25">
      <c r="A82" s="120"/>
      <c r="B82" s="93"/>
      <c r="C82" s="93"/>
      <c r="D82" s="93"/>
      <c r="E82" s="93"/>
      <c r="F82" s="121"/>
      <c r="G82" s="121"/>
      <c r="H82" s="121"/>
    </row>
    <row r="83" spans="1:9" x14ac:dyDescent="0.25">
      <c r="A83" s="94" t="s">
        <v>69</v>
      </c>
      <c r="B83" s="93"/>
      <c r="C83" s="93"/>
      <c r="D83" s="93"/>
      <c r="E83" s="93"/>
      <c r="F83" s="121">
        <f>H85</f>
        <v>396956.64166611433</v>
      </c>
      <c r="G83" s="121"/>
      <c r="H83" s="121">
        <v>599213.12356545555</v>
      </c>
    </row>
    <row r="84" spans="1:9" x14ac:dyDescent="0.25">
      <c r="A84" s="94" t="s">
        <v>131</v>
      </c>
      <c r="B84" s="93"/>
      <c r="C84" s="93"/>
      <c r="D84" s="93"/>
      <c r="E84" s="93"/>
      <c r="F84" s="121">
        <f>F85-F83</f>
        <v>-93683.147433961858</v>
      </c>
      <c r="G84" s="121"/>
      <c r="H84" s="121">
        <v>-202256.48189934122</v>
      </c>
    </row>
    <row r="85" spans="1:9" ht="15.75" thickBot="1" x14ac:dyDescent="0.3">
      <c r="A85" s="94" t="s">
        <v>68</v>
      </c>
      <c r="B85" s="93"/>
      <c r="C85" s="93"/>
      <c r="D85" s="93"/>
      <c r="E85" s="93"/>
      <c r="F85" s="126">
        <f>'Detailed donation commit.'!N11</f>
        <v>303273.49423215247</v>
      </c>
      <c r="G85" s="121"/>
      <c r="H85" s="123">
        <v>396956.64166611433</v>
      </c>
    </row>
    <row r="86" spans="1:9" ht="15.75" thickTop="1" x14ac:dyDescent="0.25">
      <c r="A86" s="94"/>
      <c r="B86" s="93"/>
      <c r="C86" s="93"/>
      <c r="D86" s="93"/>
      <c r="E86" s="93"/>
      <c r="F86" s="127"/>
      <c r="G86" s="127"/>
      <c r="H86" s="128"/>
    </row>
    <row r="87" spans="1:9" x14ac:dyDescent="0.25">
      <c r="A87" s="93"/>
      <c r="B87" s="93"/>
      <c r="C87" s="93"/>
      <c r="D87" s="93"/>
      <c r="E87" s="93"/>
      <c r="F87" s="93"/>
      <c r="G87" s="93"/>
      <c r="H87" s="94"/>
    </row>
    <row r="88" spans="1:9" ht="27.75" customHeight="1" x14ac:dyDescent="0.25">
      <c r="A88" s="143" t="s">
        <v>155</v>
      </c>
      <c r="B88" s="143"/>
      <c r="C88" s="143"/>
      <c r="D88" s="143"/>
      <c r="E88" s="143"/>
      <c r="F88" s="143"/>
      <c r="G88" s="143"/>
      <c r="H88" s="143"/>
      <c r="I88" s="10"/>
    </row>
    <row r="89" spans="1:9" x14ac:dyDescent="0.25">
      <c r="A89" s="93"/>
      <c r="B89" s="93"/>
      <c r="C89" s="93"/>
      <c r="D89" s="93"/>
      <c r="E89" s="93"/>
      <c r="F89" s="93"/>
      <c r="G89" s="93"/>
      <c r="H89" s="93"/>
    </row>
    <row r="90" spans="1:9" x14ac:dyDescent="0.25">
      <c r="A90" s="93"/>
      <c r="B90" s="93"/>
      <c r="C90" s="93"/>
      <c r="D90" s="93"/>
      <c r="E90" s="93"/>
      <c r="F90" s="93"/>
      <c r="G90" s="93"/>
      <c r="H90" s="93"/>
    </row>
    <row r="91" spans="1:9" hidden="1" x14ac:dyDescent="0.25">
      <c r="A91" s="120" t="s">
        <v>145</v>
      </c>
      <c r="B91" s="93"/>
      <c r="C91" s="93"/>
      <c r="D91" s="93"/>
      <c r="E91" s="93"/>
      <c r="F91" s="93"/>
      <c r="G91" s="93"/>
      <c r="H91" s="93"/>
    </row>
    <row r="92" spans="1:9" hidden="1" x14ac:dyDescent="0.25">
      <c r="A92" s="120"/>
      <c r="B92" s="93"/>
      <c r="C92" s="93"/>
      <c r="D92" s="93"/>
      <c r="E92" s="93"/>
      <c r="F92" s="93"/>
      <c r="G92" s="93"/>
      <c r="H92" s="93"/>
    </row>
    <row r="93" spans="1:9" hidden="1" x14ac:dyDescent="0.25">
      <c r="A93" s="93" t="s">
        <v>70</v>
      </c>
      <c r="B93" s="93"/>
      <c r="C93" s="93"/>
      <c r="D93" s="93"/>
      <c r="E93" s="93"/>
      <c r="F93" s="129">
        <v>0</v>
      </c>
      <c r="G93" s="129"/>
      <c r="H93" s="129">
        <v>0</v>
      </c>
    </row>
    <row r="94" spans="1:9" hidden="1" x14ac:dyDescent="0.25">
      <c r="A94" s="93" t="s">
        <v>71</v>
      </c>
      <c r="B94" s="93"/>
      <c r="C94" s="93"/>
      <c r="D94" s="93"/>
      <c r="E94" s="93"/>
      <c r="F94" s="129">
        <v>0</v>
      </c>
      <c r="G94" s="129"/>
      <c r="H94" s="129">
        <v>0</v>
      </c>
    </row>
    <row r="95" spans="1:9" ht="15.75" hidden="1" thickBot="1" x14ac:dyDescent="0.3">
      <c r="A95" s="120"/>
      <c r="B95" s="93"/>
      <c r="C95" s="93"/>
      <c r="D95" s="93"/>
      <c r="E95" s="93"/>
      <c r="F95" s="130">
        <f>SUM(F93:F94)</f>
        <v>0</v>
      </c>
      <c r="G95" s="129"/>
      <c r="H95" s="130">
        <f>SUM(H93:H94)</f>
        <v>0</v>
      </c>
    </row>
    <row r="96" spans="1:9" ht="15.75" hidden="1" thickTop="1" x14ac:dyDescent="0.25">
      <c r="A96" s="120"/>
      <c r="B96" s="93"/>
      <c r="C96" s="93"/>
      <c r="D96" s="93"/>
      <c r="E96" s="93"/>
      <c r="F96" s="131"/>
      <c r="G96" s="129"/>
      <c r="H96" s="131"/>
    </row>
    <row r="97" spans="1:13" ht="15" hidden="1" customHeight="1" x14ac:dyDescent="0.25">
      <c r="A97" s="93"/>
      <c r="B97" s="93"/>
      <c r="C97" s="93"/>
      <c r="D97" s="93"/>
      <c r="E97" s="93"/>
      <c r="F97" s="124"/>
      <c r="G97" s="124"/>
      <c r="H97" s="124"/>
    </row>
    <row r="98" spans="1:13" hidden="1" x14ac:dyDescent="0.25">
      <c r="A98" s="120" t="s">
        <v>146</v>
      </c>
      <c r="B98" s="120"/>
      <c r="C98" s="93"/>
      <c r="D98" s="93"/>
      <c r="E98" s="93"/>
      <c r="F98" s="127"/>
      <c r="G98" s="127"/>
      <c r="H98" s="127"/>
    </row>
    <row r="99" spans="1:13" hidden="1" x14ac:dyDescent="0.25">
      <c r="A99" s="120"/>
      <c r="B99" s="120"/>
      <c r="C99" s="93"/>
      <c r="D99" s="93"/>
      <c r="E99" s="93"/>
      <c r="F99" s="127"/>
      <c r="G99" s="127"/>
      <c r="H99" s="127"/>
    </row>
    <row r="100" spans="1:13" hidden="1" x14ac:dyDescent="0.25">
      <c r="A100" s="93" t="s">
        <v>72</v>
      </c>
      <c r="B100" s="93"/>
      <c r="C100" s="93"/>
      <c r="D100" s="93"/>
      <c r="E100" s="93"/>
      <c r="F100" s="129">
        <v>0</v>
      </c>
      <c r="G100" s="129"/>
      <c r="H100" s="129">
        <v>0</v>
      </c>
    </row>
    <row r="101" spans="1:13" ht="15.75" hidden="1" thickBot="1" x14ac:dyDescent="0.3">
      <c r="A101" s="93"/>
      <c r="B101" s="93"/>
      <c r="C101" s="93"/>
      <c r="D101" s="93"/>
      <c r="E101" s="93"/>
      <c r="F101" s="130">
        <f>SUM(F100)</f>
        <v>0</v>
      </c>
      <c r="G101" s="129"/>
      <c r="H101" s="130">
        <f>SUM(H100)</f>
        <v>0</v>
      </c>
    </row>
    <row r="102" spans="1:13" ht="15.75" hidden="1" thickTop="1" x14ac:dyDescent="0.25">
      <c r="A102" s="93"/>
      <c r="B102" s="93"/>
      <c r="C102" s="93"/>
      <c r="D102" s="93"/>
      <c r="E102" s="93"/>
      <c r="F102" s="129"/>
      <c r="G102" s="129"/>
      <c r="H102" s="129"/>
    </row>
    <row r="103" spans="1:13" hidden="1" x14ac:dyDescent="0.25">
      <c r="A103" s="93"/>
      <c r="B103" s="93"/>
      <c r="C103" s="93"/>
      <c r="D103" s="93"/>
      <c r="E103" s="93"/>
      <c r="F103" s="129"/>
      <c r="G103" s="129"/>
      <c r="H103" s="129"/>
    </row>
    <row r="104" spans="1:13" x14ac:dyDescent="0.25">
      <c r="A104" s="120" t="s">
        <v>148</v>
      </c>
      <c r="B104" s="93"/>
      <c r="C104" s="93"/>
      <c r="D104" s="93"/>
      <c r="E104" s="93"/>
      <c r="F104" s="129"/>
      <c r="G104" s="129"/>
      <c r="H104" s="129"/>
    </row>
    <row r="105" spans="1:13" x14ac:dyDescent="0.25">
      <c r="A105" s="120"/>
      <c r="B105" s="93"/>
      <c r="C105" s="93"/>
      <c r="D105" s="93"/>
      <c r="E105" s="93"/>
      <c r="F105" s="132"/>
      <c r="G105" s="132"/>
      <c r="H105" s="132"/>
    </row>
    <row r="106" spans="1:13" x14ac:dyDescent="0.25">
      <c r="A106" s="94" t="s">
        <v>73</v>
      </c>
      <c r="B106" s="93"/>
      <c r="C106" s="93"/>
      <c r="D106" s="93"/>
      <c r="E106" s="93"/>
      <c r="F106" s="132">
        <v>0</v>
      </c>
      <c r="G106" s="132"/>
      <c r="H106" s="132">
        <v>0</v>
      </c>
    </row>
    <row r="107" spans="1:13" x14ac:dyDescent="0.25">
      <c r="A107" s="94" t="s">
        <v>74</v>
      </c>
      <c r="B107" s="93"/>
      <c r="C107" s="93"/>
      <c r="D107" s="93"/>
      <c r="E107" s="93"/>
      <c r="F107" s="132">
        <f>+'[1]BS+P&amp;L'!$E$23</f>
        <v>320025.93972752342</v>
      </c>
      <c r="G107" s="132"/>
      <c r="H107" s="132">
        <v>1150525.1876317835</v>
      </c>
    </row>
    <row r="108" spans="1:13" x14ac:dyDescent="0.25">
      <c r="A108" s="94" t="s">
        <v>75</v>
      </c>
      <c r="B108" s="93"/>
      <c r="C108" s="93"/>
      <c r="D108" s="93"/>
      <c r="E108" s="93"/>
      <c r="F108" s="132">
        <f>+'[1]BS+P&amp;L'!$N$23</f>
        <v>157813.15</v>
      </c>
      <c r="G108" s="132"/>
      <c r="H108" s="132">
        <v>198492.31540474403</v>
      </c>
    </row>
    <row r="109" spans="1:13" x14ac:dyDescent="0.25">
      <c r="A109" s="94" t="s">
        <v>111</v>
      </c>
      <c r="B109" s="93"/>
      <c r="C109" s="93"/>
      <c r="D109" s="93"/>
      <c r="E109" s="93"/>
      <c r="F109" s="132">
        <v>0</v>
      </c>
      <c r="G109" s="132"/>
      <c r="H109" s="132">
        <v>0</v>
      </c>
    </row>
    <row r="110" spans="1:13" x14ac:dyDescent="0.25">
      <c r="A110" s="94" t="s">
        <v>76</v>
      </c>
      <c r="B110" s="93"/>
      <c r="C110" s="93"/>
      <c r="D110" s="93"/>
      <c r="E110" s="93"/>
      <c r="F110" s="132">
        <f>-'[1]BS+P&amp;L'!$R$23</f>
        <v>-4189437.2479124097</v>
      </c>
      <c r="G110" s="132"/>
      <c r="H110" s="132">
        <v>1018659.7917405731</v>
      </c>
      <c r="J110" s="9"/>
    </row>
    <row r="111" spans="1:13" ht="15.75" thickBot="1" x14ac:dyDescent="0.3">
      <c r="A111" s="120"/>
      <c r="B111" s="93"/>
      <c r="C111" s="93"/>
      <c r="D111" s="93"/>
      <c r="E111" s="93"/>
      <c r="F111" s="133">
        <f>SUM(F106:F110)</f>
        <v>-3711598.1581848864</v>
      </c>
      <c r="G111" s="132"/>
      <c r="H111" s="133">
        <v>2367677.2947771009</v>
      </c>
      <c r="J111" s="9"/>
    </row>
    <row r="112" spans="1:13" ht="15.75" thickTop="1" x14ac:dyDescent="0.25">
      <c r="A112" s="90"/>
      <c r="B112" s="1"/>
      <c r="C112" s="1"/>
      <c r="D112" s="1"/>
      <c r="E112" s="1"/>
      <c r="F112" s="115"/>
      <c r="G112" s="115"/>
      <c r="H112" s="117"/>
      <c r="M112" s="14"/>
    </row>
    <row r="113" spans="1:10" x14ac:dyDescent="0.25">
      <c r="A113" s="90" t="s">
        <v>147</v>
      </c>
      <c r="B113" s="1"/>
      <c r="C113" s="1"/>
      <c r="D113" s="1"/>
      <c r="E113" s="1"/>
      <c r="F113" s="110">
        <v>44196</v>
      </c>
      <c r="G113" s="96"/>
      <c r="H113" s="110">
        <v>43830</v>
      </c>
    </row>
    <row r="114" spans="1:10" x14ac:dyDescent="0.25">
      <c r="A114" s="90"/>
      <c r="B114" s="1"/>
      <c r="C114" s="1"/>
      <c r="D114" s="1"/>
      <c r="E114" s="1"/>
      <c r="F114" s="110" t="s">
        <v>35</v>
      </c>
      <c r="G114" s="96"/>
      <c r="H114" s="110" t="s">
        <v>35</v>
      </c>
    </row>
    <row r="115" spans="1:10" x14ac:dyDescent="0.25">
      <c r="A115" s="90"/>
      <c r="B115" s="1"/>
      <c r="C115" s="1"/>
      <c r="D115" s="1"/>
      <c r="E115" s="1"/>
      <c r="F115" s="118"/>
      <c r="G115" s="118"/>
      <c r="H115" s="118"/>
    </row>
    <row r="116" spans="1:10" x14ac:dyDescent="0.25">
      <c r="A116" s="1" t="s">
        <v>77</v>
      </c>
      <c r="B116" s="1"/>
      <c r="C116" s="1"/>
      <c r="D116" s="1"/>
      <c r="E116" s="1"/>
      <c r="F116" s="103">
        <v>0</v>
      </c>
      <c r="G116" s="103"/>
      <c r="H116" s="103">
        <v>0</v>
      </c>
      <c r="I116" s="4"/>
      <c r="J116" s="4"/>
    </row>
    <row r="117" spans="1:10" x14ac:dyDescent="0.25">
      <c r="A117" s="1" t="s">
        <v>78</v>
      </c>
      <c r="B117" s="1"/>
      <c r="C117" s="1"/>
      <c r="D117" s="1"/>
      <c r="E117" s="1"/>
      <c r="F117" s="121">
        <f>+[1]Donations!$B$33+[1]Donations!$B$35+[1]Donations!$B$36</f>
        <v>126819.09</v>
      </c>
      <c r="G117" s="121"/>
      <c r="H117" s="121">
        <v>71465.399999999994</v>
      </c>
      <c r="I117" s="4"/>
      <c r="J117" s="4"/>
    </row>
    <row r="118" spans="1:10" hidden="1" x14ac:dyDescent="0.25">
      <c r="A118" s="1" t="s">
        <v>79</v>
      </c>
      <c r="B118" s="1"/>
      <c r="C118" s="1"/>
      <c r="D118" s="1"/>
      <c r="E118" s="1"/>
      <c r="F118" s="121">
        <v>0</v>
      </c>
      <c r="G118" s="121"/>
      <c r="H118" s="121">
        <v>0</v>
      </c>
      <c r="I118" s="4"/>
      <c r="J118" s="4"/>
    </row>
    <row r="119" spans="1:10" hidden="1" x14ac:dyDescent="0.25">
      <c r="A119" s="1" t="s">
        <v>80</v>
      </c>
      <c r="B119" s="1"/>
      <c r="C119" s="1"/>
      <c r="D119" s="1"/>
      <c r="E119" s="1"/>
      <c r="F119" s="121">
        <v>0</v>
      </c>
      <c r="G119" s="121"/>
      <c r="H119" s="121">
        <v>0</v>
      </c>
      <c r="I119" s="4"/>
      <c r="J119" s="4"/>
    </row>
    <row r="120" spans="1:10" x14ac:dyDescent="0.25">
      <c r="A120" s="1" t="s">
        <v>81</v>
      </c>
      <c r="B120" s="1"/>
      <c r="C120" s="1"/>
      <c r="D120" s="1"/>
      <c r="E120" s="1"/>
      <c r="F120" s="121">
        <v>0</v>
      </c>
      <c r="G120" s="121"/>
      <c r="H120" s="121">
        <v>0</v>
      </c>
      <c r="I120" s="4"/>
      <c r="J120" s="4"/>
    </row>
    <row r="121" spans="1:10" hidden="1" x14ac:dyDescent="0.25">
      <c r="A121" s="1" t="s">
        <v>82</v>
      </c>
      <c r="B121" s="1"/>
      <c r="C121" s="1"/>
      <c r="D121" s="1"/>
      <c r="E121" s="1"/>
      <c r="F121" s="121">
        <v>0</v>
      </c>
      <c r="G121" s="121"/>
      <c r="H121" s="121">
        <v>0</v>
      </c>
      <c r="I121" s="4"/>
      <c r="J121" s="4"/>
    </row>
    <row r="122" spans="1:10" hidden="1" x14ac:dyDescent="0.25">
      <c r="A122" s="1" t="s">
        <v>83</v>
      </c>
      <c r="B122" s="1"/>
      <c r="C122" s="1"/>
      <c r="D122" s="1"/>
      <c r="E122" s="1"/>
      <c r="F122" s="121">
        <v>0</v>
      </c>
      <c r="G122" s="121"/>
      <c r="H122" s="121">
        <v>0</v>
      </c>
      <c r="I122" s="4"/>
      <c r="J122" s="4"/>
    </row>
    <row r="123" spans="1:10" hidden="1" x14ac:dyDescent="0.25">
      <c r="A123" s="1" t="s">
        <v>84</v>
      </c>
      <c r="B123" s="1"/>
      <c r="C123" s="1"/>
      <c r="D123" s="1"/>
      <c r="E123" s="1"/>
      <c r="F123" s="121">
        <v>0</v>
      </c>
      <c r="G123" s="121"/>
      <c r="H123" s="121">
        <v>0</v>
      </c>
      <c r="I123" s="4"/>
      <c r="J123" s="4"/>
    </row>
    <row r="124" spans="1:10" hidden="1" x14ac:dyDescent="0.25">
      <c r="A124" s="1" t="s">
        <v>85</v>
      </c>
      <c r="B124" s="1"/>
      <c r="C124" s="1"/>
      <c r="D124" s="1"/>
      <c r="E124" s="1"/>
      <c r="F124" s="121">
        <v>0</v>
      </c>
      <c r="G124" s="121"/>
      <c r="H124" s="121">
        <v>0</v>
      </c>
      <c r="I124" s="4"/>
      <c r="J124" s="4"/>
    </row>
    <row r="125" spans="1:10" hidden="1" x14ac:dyDescent="0.25">
      <c r="A125" s="1" t="s">
        <v>86</v>
      </c>
      <c r="B125" s="1"/>
      <c r="C125" s="1"/>
      <c r="D125" s="1"/>
      <c r="E125" s="1"/>
      <c r="F125" s="121">
        <v>0</v>
      </c>
      <c r="G125" s="121"/>
      <c r="H125" s="121">
        <v>0</v>
      </c>
      <c r="I125" s="4"/>
      <c r="J125" s="4"/>
    </row>
    <row r="126" spans="1:10" x14ac:dyDescent="0.25">
      <c r="A126" s="1" t="s">
        <v>87</v>
      </c>
      <c r="B126" s="1"/>
      <c r="C126" s="1"/>
      <c r="D126" s="1"/>
      <c r="E126" s="1"/>
      <c r="F126" s="121">
        <v>0</v>
      </c>
      <c r="G126" s="121"/>
      <c r="H126" s="121">
        <v>0</v>
      </c>
      <c r="I126" s="4"/>
      <c r="J126" s="4"/>
    </row>
    <row r="127" spans="1:10" hidden="1" x14ac:dyDescent="0.25">
      <c r="A127" s="1" t="s">
        <v>88</v>
      </c>
      <c r="B127" s="1"/>
      <c r="C127" s="1"/>
      <c r="D127" s="1"/>
      <c r="E127" s="1"/>
      <c r="F127" s="121">
        <v>0</v>
      </c>
      <c r="G127" s="121"/>
      <c r="H127" s="121">
        <v>0</v>
      </c>
      <c r="I127" s="4"/>
      <c r="J127" s="4"/>
    </row>
    <row r="128" spans="1:10" hidden="1" x14ac:dyDescent="0.25">
      <c r="A128" s="1" t="s">
        <v>89</v>
      </c>
      <c r="B128" s="1"/>
      <c r="C128" s="1"/>
      <c r="D128" s="1"/>
      <c r="E128" s="1"/>
      <c r="F128" s="121">
        <v>0</v>
      </c>
      <c r="G128" s="121"/>
      <c r="H128" s="121">
        <v>0</v>
      </c>
      <c r="I128" s="4"/>
      <c r="J128" s="4"/>
    </row>
    <row r="129" spans="1:10" hidden="1" x14ac:dyDescent="0.25">
      <c r="A129" s="1" t="s">
        <v>90</v>
      </c>
      <c r="B129" s="1"/>
      <c r="C129" s="1"/>
      <c r="D129" s="1"/>
      <c r="E129" s="1"/>
      <c r="F129" s="121">
        <v>0</v>
      </c>
      <c r="G129" s="121"/>
      <c r="H129" s="121">
        <v>0</v>
      </c>
      <c r="I129" s="4"/>
      <c r="J129" s="4"/>
    </row>
    <row r="130" spans="1:10" hidden="1" x14ac:dyDescent="0.25">
      <c r="A130" s="1" t="s">
        <v>91</v>
      </c>
      <c r="B130" s="1"/>
      <c r="C130" s="1"/>
      <c r="D130" s="1"/>
      <c r="E130" s="1"/>
      <c r="F130" s="121">
        <v>0</v>
      </c>
      <c r="G130" s="121"/>
      <c r="H130" s="121">
        <v>0</v>
      </c>
      <c r="I130" s="4"/>
      <c r="J130" s="4"/>
    </row>
    <row r="131" spans="1:10" hidden="1" x14ac:dyDescent="0.25">
      <c r="A131" s="1" t="s">
        <v>92</v>
      </c>
      <c r="B131" s="1"/>
      <c r="C131" s="1"/>
      <c r="D131" s="1"/>
      <c r="E131" s="1"/>
      <c r="F131" s="121">
        <v>0</v>
      </c>
      <c r="G131" s="121"/>
      <c r="H131" s="121">
        <v>0</v>
      </c>
      <c r="I131" s="4"/>
      <c r="J131" s="4"/>
    </row>
    <row r="132" spans="1:10" hidden="1" x14ac:dyDescent="0.25">
      <c r="A132" s="1" t="s">
        <v>93</v>
      </c>
      <c r="B132" s="1"/>
      <c r="C132" s="1"/>
      <c r="D132" s="1"/>
      <c r="E132" s="1"/>
      <c r="F132" s="121">
        <v>0</v>
      </c>
      <c r="G132" s="121"/>
      <c r="H132" s="121">
        <v>0</v>
      </c>
      <c r="I132" s="4"/>
      <c r="J132" s="4"/>
    </row>
    <row r="133" spans="1:10" hidden="1" x14ac:dyDescent="0.25">
      <c r="A133" s="1" t="s">
        <v>94</v>
      </c>
      <c r="B133" s="1"/>
      <c r="C133" s="1"/>
      <c r="D133" s="1"/>
      <c r="E133" s="1"/>
      <c r="F133" s="121">
        <v>0</v>
      </c>
      <c r="G133" s="121"/>
      <c r="H133" s="121">
        <v>0</v>
      </c>
      <c r="I133" s="4"/>
      <c r="J133" s="4"/>
    </row>
    <row r="134" spans="1:10" hidden="1" x14ac:dyDescent="0.25">
      <c r="A134" s="1" t="s">
        <v>95</v>
      </c>
      <c r="B134" s="1"/>
      <c r="C134" s="1"/>
      <c r="D134" s="1"/>
      <c r="E134" s="1"/>
      <c r="F134" s="121">
        <v>0</v>
      </c>
      <c r="G134" s="121"/>
      <c r="H134" s="121">
        <v>0</v>
      </c>
      <c r="I134" s="4"/>
      <c r="J134" s="4"/>
    </row>
    <row r="135" spans="1:10" hidden="1" x14ac:dyDescent="0.25">
      <c r="A135" s="1" t="s">
        <v>109</v>
      </c>
      <c r="B135" s="1"/>
      <c r="C135" s="1"/>
      <c r="D135" s="1"/>
      <c r="E135" s="1"/>
      <c r="F135" s="121"/>
      <c r="G135" s="121"/>
      <c r="H135" s="121"/>
      <c r="I135" s="4"/>
      <c r="J135" s="4"/>
    </row>
    <row r="136" spans="1:10" x14ac:dyDescent="0.25">
      <c r="A136" s="1" t="s">
        <v>108</v>
      </c>
      <c r="B136" s="1"/>
      <c r="C136" s="1"/>
      <c r="D136" s="1"/>
      <c r="E136" s="1"/>
      <c r="F136" s="121">
        <v>0</v>
      </c>
      <c r="G136" s="121"/>
      <c r="H136" s="121">
        <v>15150.188282686751</v>
      </c>
      <c r="I136" s="4"/>
      <c r="J136" s="4"/>
    </row>
    <row r="137" spans="1:10" x14ac:dyDescent="0.25">
      <c r="A137" s="1" t="s">
        <v>167</v>
      </c>
      <c r="B137" s="1"/>
      <c r="C137" s="1"/>
      <c r="D137" s="1"/>
      <c r="E137" s="1"/>
      <c r="F137" s="121">
        <f>+[1]Donations!$B$34+[1]Donations!$H$76</f>
        <v>2833713.3200000003</v>
      </c>
      <c r="G137" s="121"/>
      <c r="H137" s="121">
        <v>0</v>
      </c>
      <c r="I137" s="4"/>
      <c r="J137" s="4"/>
    </row>
    <row r="138" spans="1:10" x14ac:dyDescent="0.25">
      <c r="F138" s="122"/>
      <c r="G138" s="122"/>
      <c r="H138" s="122"/>
    </row>
    <row r="139" spans="1:10" ht="15.75" thickBot="1" x14ac:dyDescent="0.3">
      <c r="A139" s="1"/>
      <c r="B139" s="1"/>
      <c r="C139" s="1"/>
      <c r="D139" s="1"/>
      <c r="E139" s="1"/>
      <c r="F139" s="123">
        <f>SUM(F116:F137)</f>
        <v>2960532.41</v>
      </c>
      <c r="G139" s="121"/>
      <c r="H139" s="123">
        <v>86615.588282686746</v>
      </c>
    </row>
    <row r="140" spans="1:10" ht="15.75" thickTop="1" x14ac:dyDescent="0.25">
      <c r="A140" s="1"/>
      <c r="B140" s="1"/>
      <c r="C140" s="1"/>
      <c r="D140" s="1"/>
      <c r="E140" s="1"/>
      <c r="F140" s="121"/>
      <c r="G140" s="121"/>
      <c r="H140" s="121"/>
    </row>
    <row r="141" spans="1:10" x14ac:dyDescent="0.25">
      <c r="A141" s="1"/>
      <c r="B141" s="1"/>
      <c r="C141" s="1"/>
      <c r="D141" s="1"/>
      <c r="E141" s="1"/>
      <c r="F141" s="121"/>
      <c r="G141" s="121"/>
      <c r="H141" s="121"/>
    </row>
    <row r="142" spans="1:10" x14ac:dyDescent="0.25">
      <c r="A142" s="90" t="s">
        <v>149</v>
      </c>
      <c r="B142" s="1"/>
      <c r="C142" s="1"/>
      <c r="D142" s="1"/>
      <c r="E142" s="1"/>
      <c r="F142" s="121"/>
      <c r="G142" s="121"/>
      <c r="H142" s="121"/>
    </row>
    <row r="143" spans="1:10" x14ac:dyDescent="0.25">
      <c r="A143" s="1"/>
      <c r="B143" s="1"/>
      <c r="C143" s="1"/>
      <c r="D143" s="1"/>
      <c r="E143" s="1"/>
      <c r="F143" s="121"/>
      <c r="G143" s="121"/>
      <c r="H143" s="121"/>
    </row>
    <row r="144" spans="1:10" x14ac:dyDescent="0.25">
      <c r="A144" s="1" t="s">
        <v>96</v>
      </c>
      <c r="B144" s="1"/>
      <c r="C144" s="1"/>
      <c r="D144" s="1"/>
      <c r="E144" s="1"/>
      <c r="F144" s="134"/>
      <c r="G144" s="134"/>
      <c r="H144" s="134"/>
    </row>
    <row r="145" spans="1:8" x14ac:dyDescent="0.25">
      <c r="A145" s="1"/>
      <c r="B145" s="1"/>
      <c r="C145" s="1"/>
      <c r="D145" s="1"/>
      <c r="E145" s="1"/>
      <c r="F145" s="134"/>
      <c r="G145" s="134"/>
      <c r="H145" s="134"/>
    </row>
    <row r="146" spans="1:8" x14ac:dyDescent="0.25">
      <c r="A146" s="1"/>
      <c r="B146" s="1"/>
      <c r="C146" s="1"/>
      <c r="D146" s="1"/>
      <c r="E146" s="1"/>
      <c r="F146" s="129"/>
      <c r="G146" s="129"/>
      <c r="H146" s="129"/>
    </row>
    <row r="147" spans="1:8" x14ac:dyDescent="0.25">
      <c r="A147" s="90" t="s">
        <v>150</v>
      </c>
      <c r="B147" s="1"/>
      <c r="C147" s="1"/>
      <c r="D147" s="1"/>
      <c r="E147" s="1"/>
      <c r="F147" s="129"/>
      <c r="G147" s="129"/>
      <c r="H147" s="129"/>
    </row>
    <row r="148" spans="1:8" x14ac:dyDescent="0.25">
      <c r="A148" s="1"/>
      <c r="B148" s="1"/>
      <c r="C148" s="1"/>
      <c r="D148" s="1"/>
      <c r="E148" s="1"/>
      <c r="F148" s="129"/>
      <c r="G148" s="129"/>
      <c r="H148" s="129"/>
    </row>
    <row r="149" spans="1:8" x14ac:dyDescent="0.25">
      <c r="A149" s="1" t="s">
        <v>158</v>
      </c>
      <c r="B149" s="1"/>
      <c r="C149" s="1"/>
      <c r="D149" s="1"/>
      <c r="E149" s="1"/>
      <c r="F149" s="121">
        <v>1991.66</v>
      </c>
      <c r="G149" s="125"/>
      <c r="H149" s="121">
        <v>55277</v>
      </c>
    </row>
    <row r="150" spans="1:8" x14ac:dyDescent="0.25">
      <c r="A150" s="1" t="s">
        <v>160</v>
      </c>
      <c r="B150" s="1"/>
      <c r="C150" s="1"/>
      <c r="D150" s="1"/>
      <c r="E150" s="1"/>
      <c r="F150" s="121">
        <v>0</v>
      </c>
      <c r="G150" s="125"/>
      <c r="H150" s="121">
        <v>1958.48</v>
      </c>
    </row>
    <row r="151" spans="1:8" x14ac:dyDescent="0.25">
      <c r="A151" s="1" t="s">
        <v>159</v>
      </c>
      <c r="B151" s="1"/>
      <c r="C151" s="1"/>
      <c r="D151" s="1"/>
      <c r="E151" s="1"/>
      <c r="F151" s="121">
        <v>0</v>
      </c>
      <c r="G151" s="125"/>
      <c r="H151" s="121">
        <v>89333.57</v>
      </c>
    </row>
    <row r="152" spans="1:8" x14ac:dyDescent="0.25">
      <c r="A152" s="1" t="s">
        <v>127</v>
      </c>
      <c r="B152" s="1"/>
      <c r="C152" s="1"/>
      <c r="D152" s="1"/>
      <c r="E152" s="1"/>
      <c r="F152" s="121">
        <f>+'[1]BS+P&amp;L'!$C$23</f>
        <v>31737.568195085732</v>
      </c>
      <c r="G152" s="125"/>
      <c r="H152" s="121">
        <v>28714.117454728519</v>
      </c>
    </row>
    <row r="153" spans="1:8" ht="15.75" thickBot="1" x14ac:dyDescent="0.3">
      <c r="A153" s="1"/>
      <c r="B153" s="1"/>
      <c r="C153" s="1"/>
      <c r="D153" s="1"/>
      <c r="E153" s="1"/>
      <c r="F153" s="104">
        <f>SUM(F149:F152)</f>
        <v>33729.228195085736</v>
      </c>
      <c r="G153" s="103"/>
      <c r="H153" s="104">
        <v>175283.16745472854</v>
      </c>
    </row>
    <row r="154" spans="1:8" ht="15.75" thickTop="1" x14ac:dyDescent="0.25"/>
  </sheetData>
  <mergeCells count="11">
    <mergeCell ref="A88:H88"/>
    <mergeCell ref="A64:H64"/>
    <mergeCell ref="A50:H50"/>
    <mergeCell ref="A45:H45"/>
    <mergeCell ref="A29:H29"/>
    <mergeCell ref="A27:H27"/>
    <mergeCell ref="A7:H7"/>
    <mergeCell ref="A11:H11"/>
    <mergeCell ref="A12:H12"/>
    <mergeCell ref="A13:H13"/>
    <mergeCell ref="A25:H25"/>
  </mergeCells>
  <pageMargins left="0.78740157480314965" right="0.78740157480314965" top="1.2395833333333333" bottom="0.78740157480314965" header="0.55118110236220474" footer="0.59055118110236227"/>
  <pageSetup paperSize="9" orientation="portrait" r:id="rId1"/>
  <headerFooter>
    <oddHeader>&amp;R&amp;"-,Bold"Biltema Foundation
Amsterdam</oddHeader>
  </headerFooter>
  <rowBreaks count="3" manualBreakCount="3">
    <brk id="30" max="16383" man="1"/>
    <brk id="70" max="16383" man="1"/>
    <brk id="11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P25"/>
  <sheetViews>
    <sheetView zoomScaleNormal="100" workbookViewId="0">
      <selection activeCell="M5" sqref="M5"/>
    </sheetView>
  </sheetViews>
  <sheetFormatPr defaultRowHeight="15" x14ac:dyDescent="0.25"/>
  <cols>
    <col min="1" max="4" width="9.140625" style="21"/>
    <col min="5" max="5" width="6.7109375" style="21" customWidth="1"/>
    <col min="6" max="6" width="11.5703125" style="21" customWidth="1"/>
    <col min="7" max="7" width="2.140625" style="22" customWidth="1"/>
    <col min="8" max="9" width="8.7109375" style="21" customWidth="1"/>
    <col min="10" max="10" width="9.85546875" style="21" customWidth="1"/>
    <col min="11" max="11" width="9.5703125" style="21" customWidth="1"/>
    <col min="12" max="12" width="14.42578125" style="21" customWidth="1"/>
    <col min="13" max="13" width="9.140625" style="21" customWidth="1"/>
    <col min="14" max="14" width="12.85546875" style="21" customWidth="1"/>
    <col min="15" max="16384" width="9.140625" style="21"/>
  </cols>
  <sheetData>
    <row r="1" spans="1:16" x14ac:dyDescent="0.25">
      <c r="A1" s="20" t="s">
        <v>154</v>
      </c>
    </row>
    <row r="2" spans="1:16" ht="15.75" x14ac:dyDescent="0.25">
      <c r="A2" s="23"/>
    </row>
    <row r="3" spans="1:16" ht="45" x14ac:dyDescent="0.25">
      <c r="A3" s="24"/>
      <c r="B3" s="25"/>
      <c r="C3" s="25"/>
      <c r="D3" s="25"/>
      <c r="E3" s="25"/>
      <c r="F3" s="26" t="s">
        <v>99</v>
      </c>
      <c r="G3" s="27"/>
      <c r="H3" s="28" t="s">
        <v>100</v>
      </c>
      <c r="I3" s="28" t="s">
        <v>101</v>
      </c>
      <c r="J3" s="26" t="s">
        <v>102</v>
      </c>
      <c r="K3" s="28" t="s">
        <v>103</v>
      </c>
      <c r="L3" s="26" t="s">
        <v>135</v>
      </c>
      <c r="M3" s="26" t="s">
        <v>104</v>
      </c>
      <c r="N3" s="29" t="s">
        <v>136</v>
      </c>
    </row>
    <row r="4" spans="1:16" ht="21.75" customHeight="1" x14ac:dyDescent="0.25">
      <c r="A4" s="30"/>
      <c r="B4" s="31"/>
      <c r="C4" s="31"/>
      <c r="D4" s="31"/>
      <c r="E4" s="31"/>
      <c r="F4" s="32"/>
      <c r="G4" s="33"/>
      <c r="H4" s="34"/>
      <c r="I4" s="34"/>
      <c r="J4" s="35"/>
      <c r="K4" s="36"/>
      <c r="L4" s="32"/>
      <c r="M4" s="37"/>
      <c r="N4" s="38"/>
      <c r="O4" s="39"/>
      <c r="P4" s="39"/>
    </row>
    <row r="5" spans="1:16" ht="21.75" customHeight="1" x14ac:dyDescent="0.25">
      <c r="A5" s="30" t="s">
        <v>97</v>
      </c>
      <c r="B5" s="31"/>
      <c r="C5" s="31"/>
      <c r="D5" s="31"/>
      <c r="E5" s="31"/>
      <c r="F5" s="32">
        <v>882000</v>
      </c>
      <c r="G5" s="33" t="s">
        <v>130</v>
      </c>
      <c r="H5" s="34">
        <v>2015</v>
      </c>
      <c r="I5" s="34">
        <v>2024</v>
      </c>
      <c r="J5" s="35">
        <v>10</v>
      </c>
      <c r="K5" s="36" t="s">
        <v>106</v>
      </c>
      <c r="L5" s="76">
        <v>2646000</v>
      </c>
      <c r="M5" s="80">
        <v>9.9112939194211797E-2</v>
      </c>
      <c r="N5" s="77">
        <v>262252.83710788441</v>
      </c>
      <c r="O5" s="39"/>
      <c r="P5" s="39"/>
    </row>
    <row r="6" spans="1:16" ht="21.75" customHeight="1" x14ac:dyDescent="0.25">
      <c r="A6" s="30"/>
      <c r="B6" s="31"/>
      <c r="C6" s="31"/>
      <c r="D6" s="31"/>
      <c r="E6" s="31"/>
      <c r="F6" s="32"/>
      <c r="G6" s="33"/>
      <c r="H6" s="34"/>
      <c r="I6" s="34"/>
      <c r="J6" s="35"/>
      <c r="K6" s="36"/>
      <c r="L6" s="76"/>
      <c r="M6" s="80"/>
      <c r="N6" s="77"/>
      <c r="O6" s="39"/>
      <c r="P6" s="39"/>
    </row>
    <row r="7" spans="1:16" ht="21.75" customHeight="1" x14ac:dyDescent="0.25">
      <c r="A7" s="30" t="s">
        <v>98</v>
      </c>
      <c r="B7" s="31"/>
      <c r="C7" s="31"/>
      <c r="D7" s="31"/>
      <c r="E7" s="31"/>
      <c r="F7" s="32">
        <v>16813</v>
      </c>
      <c r="G7" s="33"/>
      <c r="H7" s="34">
        <v>2014</v>
      </c>
      <c r="I7" s="34">
        <v>2024</v>
      </c>
      <c r="J7" s="35">
        <v>11</v>
      </c>
      <c r="K7" s="36" t="s">
        <v>105</v>
      </c>
      <c r="L7" s="76">
        <v>50439</v>
      </c>
      <c r="M7" s="80">
        <v>0.81327260897852993</v>
      </c>
      <c r="N7" s="77">
        <v>41020.657124268073</v>
      </c>
      <c r="O7" s="39"/>
      <c r="P7" s="39"/>
    </row>
    <row r="8" spans="1:16" ht="21.75" hidden="1" customHeight="1" x14ac:dyDescent="0.25">
      <c r="A8" s="30"/>
      <c r="B8" s="31"/>
      <c r="C8" s="31"/>
      <c r="D8" s="31"/>
      <c r="E8" s="31"/>
      <c r="F8" s="32"/>
      <c r="G8" s="33"/>
      <c r="H8" s="34"/>
      <c r="I8" s="34"/>
      <c r="J8" s="35"/>
      <c r="K8" s="36"/>
      <c r="L8" s="76"/>
      <c r="M8" s="80"/>
      <c r="N8" s="77"/>
      <c r="O8" s="39"/>
      <c r="P8" s="39"/>
    </row>
    <row r="9" spans="1:16" ht="21.75" hidden="1" customHeight="1" x14ac:dyDescent="0.25">
      <c r="A9" s="30" t="s">
        <v>129</v>
      </c>
      <c r="B9" s="31"/>
      <c r="C9" s="31"/>
      <c r="D9" s="31"/>
      <c r="E9" s="31"/>
      <c r="F9" s="40">
        <f>190000/2</f>
        <v>95000</v>
      </c>
      <c r="G9" s="41"/>
      <c r="H9" s="42">
        <v>2015</v>
      </c>
      <c r="I9" s="42">
        <v>2016</v>
      </c>
      <c r="J9" s="43">
        <v>1</v>
      </c>
      <c r="K9" s="44" t="s">
        <v>35</v>
      </c>
      <c r="L9" s="78">
        <f>190000-160000</f>
        <v>30000</v>
      </c>
      <c r="M9" s="81">
        <v>1</v>
      </c>
      <c r="N9" s="79">
        <v>0</v>
      </c>
      <c r="O9" s="39"/>
      <c r="P9" s="39"/>
    </row>
    <row r="10" spans="1:16" ht="21.75" customHeight="1" x14ac:dyDescent="0.25">
      <c r="A10" s="30"/>
      <c r="B10" s="31"/>
      <c r="C10" s="31"/>
      <c r="D10" s="31"/>
      <c r="E10" s="31"/>
      <c r="F10" s="45"/>
      <c r="G10" s="33"/>
      <c r="H10" s="34"/>
      <c r="I10" s="34"/>
      <c r="J10" s="35"/>
      <c r="K10" s="36"/>
      <c r="L10" s="45"/>
      <c r="M10" s="37"/>
      <c r="N10" s="46"/>
      <c r="O10" s="39"/>
      <c r="P10" s="39"/>
    </row>
    <row r="11" spans="1:16" ht="21.75" customHeight="1" thickBot="1" x14ac:dyDescent="0.3">
      <c r="A11" s="47" t="s">
        <v>107</v>
      </c>
      <c r="B11" s="48"/>
      <c r="C11" s="48"/>
      <c r="D11" s="48"/>
      <c r="E11" s="48"/>
      <c r="F11" s="49"/>
      <c r="G11" s="50"/>
      <c r="H11" s="51"/>
      <c r="I11" s="51"/>
      <c r="J11" s="52"/>
      <c r="K11" s="51"/>
      <c r="L11" s="49"/>
      <c r="M11" s="53"/>
      <c r="N11" s="54">
        <f>SUM(N4:N9)</f>
        <v>303273.49423215247</v>
      </c>
      <c r="O11" s="39"/>
      <c r="P11" s="39"/>
    </row>
    <row r="12" spans="1:16" ht="36.75" customHeight="1" thickTop="1" x14ac:dyDescent="0.25">
      <c r="A12" s="55"/>
      <c r="B12" s="56"/>
      <c r="C12" s="56"/>
      <c r="D12" s="56"/>
      <c r="E12" s="56"/>
      <c r="F12" s="57"/>
      <c r="G12" s="58"/>
      <c r="H12" s="57"/>
      <c r="I12" s="57"/>
      <c r="J12" s="59"/>
      <c r="K12" s="60"/>
      <c r="L12" s="57"/>
      <c r="M12" s="61"/>
      <c r="N12" s="62"/>
      <c r="O12" s="39"/>
      <c r="P12" s="39"/>
    </row>
    <row r="13" spans="1:16" x14ac:dyDescent="0.25">
      <c r="A13" s="63" t="s">
        <v>139</v>
      </c>
      <c r="B13" s="64"/>
      <c r="C13" s="64"/>
      <c r="D13" s="64"/>
      <c r="E13" s="64"/>
      <c r="F13" s="65"/>
      <c r="G13" s="66"/>
      <c r="H13" s="65"/>
      <c r="I13" s="65"/>
      <c r="J13" s="67"/>
      <c r="K13" s="68"/>
      <c r="L13" s="65"/>
      <c r="M13" s="65"/>
      <c r="N13" s="69"/>
      <c r="O13" s="39"/>
      <c r="P13" s="39"/>
    </row>
    <row r="14" spans="1:16" x14ac:dyDescent="0.25">
      <c r="F14" s="70"/>
      <c r="G14" s="71"/>
      <c r="H14" s="70"/>
      <c r="I14" s="70"/>
      <c r="J14" s="72"/>
      <c r="K14" s="70"/>
      <c r="L14" s="70"/>
      <c r="M14" s="70"/>
      <c r="N14" s="70"/>
    </row>
    <row r="15" spans="1:16" x14ac:dyDescent="0.25">
      <c r="F15" s="73"/>
      <c r="G15" s="74"/>
      <c r="H15" s="73"/>
      <c r="I15" s="73"/>
      <c r="J15" s="72"/>
      <c r="K15" s="73"/>
      <c r="L15" s="73"/>
      <c r="M15" s="73"/>
      <c r="N15" s="73"/>
    </row>
    <row r="16" spans="1:16" x14ac:dyDescent="0.25">
      <c r="F16" s="73"/>
      <c r="G16" s="74"/>
      <c r="H16" s="73"/>
      <c r="I16" s="73"/>
      <c r="J16" s="72"/>
      <c r="K16" s="73"/>
      <c r="L16" s="73"/>
      <c r="M16" s="73"/>
      <c r="N16" s="73"/>
    </row>
    <row r="17" spans="6:14" x14ac:dyDescent="0.25">
      <c r="F17" s="73"/>
      <c r="G17" s="74"/>
      <c r="H17" s="73"/>
      <c r="I17" s="73"/>
      <c r="J17" s="72"/>
      <c r="K17" s="73"/>
      <c r="L17" s="73"/>
      <c r="M17" s="73"/>
      <c r="N17" s="73"/>
    </row>
    <row r="18" spans="6:14" x14ac:dyDescent="0.25">
      <c r="F18" s="73"/>
      <c r="G18" s="74"/>
      <c r="H18" s="73"/>
      <c r="I18" s="73"/>
      <c r="J18" s="72"/>
      <c r="K18" s="73"/>
      <c r="L18" s="73"/>
      <c r="M18" s="73"/>
      <c r="N18" s="73"/>
    </row>
    <row r="19" spans="6:14" x14ac:dyDescent="0.25">
      <c r="F19" s="73"/>
      <c r="G19" s="74"/>
      <c r="H19" s="73"/>
      <c r="I19" s="73"/>
      <c r="J19" s="73"/>
      <c r="K19" s="73"/>
      <c r="L19" s="73"/>
      <c r="M19" s="73"/>
      <c r="N19" s="73"/>
    </row>
    <row r="20" spans="6:14" x14ac:dyDescent="0.25">
      <c r="F20" s="73"/>
      <c r="G20" s="74"/>
      <c r="H20" s="73"/>
      <c r="I20" s="73"/>
      <c r="J20" s="73"/>
      <c r="K20" s="73"/>
      <c r="L20" s="73"/>
      <c r="M20" s="73"/>
      <c r="N20" s="73"/>
    </row>
    <row r="21" spans="6:14" x14ac:dyDescent="0.25">
      <c r="F21" s="73"/>
      <c r="G21" s="74"/>
      <c r="H21" s="73"/>
      <c r="I21" s="73"/>
      <c r="J21" s="73"/>
      <c r="K21" s="73"/>
      <c r="L21" s="73"/>
      <c r="M21" s="73"/>
      <c r="N21" s="73"/>
    </row>
    <row r="22" spans="6:14" x14ac:dyDescent="0.25">
      <c r="F22" s="73"/>
      <c r="G22" s="74"/>
      <c r="H22" s="73"/>
      <c r="I22" s="73"/>
      <c r="J22" s="73"/>
      <c r="K22" s="73"/>
      <c r="L22" s="73"/>
      <c r="M22" s="73"/>
      <c r="N22" s="73"/>
    </row>
    <row r="23" spans="6:14" x14ac:dyDescent="0.25">
      <c r="F23" s="73"/>
      <c r="G23" s="74"/>
      <c r="H23" s="73"/>
      <c r="I23" s="73"/>
      <c r="J23" s="73"/>
      <c r="K23" s="73"/>
      <c r="L23" s="73"/>
      <c r="M23" s="73"/>
      <c r="N23" s="73"/>
    </row>
    <row r="24" spans="6:14" x14ac:dyDescent="0.25">
      <c r="F24" s="73"/>
      <c r="G24" s="74"/>
      <c r="H24" s="73"/>
      <c r="I24" s="73"/>
      <c r="J24" s="73"/>
      <c r="K24" s="73"/>
      <c r="L24" s="73"/>
      <c r="M24" s="73"/>
      <c r="N24" s="73"/>
    </row>
    <row r="25" spans="6:14" x14ac:dyDescent="0.25">
      <c r="F25" s="73"/>
      <c r="G25" s="74"/>
      <c r="H25" s="73"/>
      <c r="I25" s="73"/>
      <c r="J25" s="73"/>
      <c r="K25" s="73"/>
      <c r="L25" s="73"/>
      <c r="M25" s="73"/>
      <c r="N25" s="73"/>
    </row>
  </sheetData>
  <pageMargins left="0.70866141732283472" right="0.70866141732283472" top="1.1875" bottom="0.74803149606299213" header="0.31496062992125984" footer="0.31496062992125984"/>
  <pageSetup paperSize="9" orientation="landscape" r:id="rId1"/>
  <headerFooter>
    <oddHeader xml:space="preserve">&amp;R&amp;"-,Bold"
Biltema Foundation
Amsterdam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</vt:lpstr>
      <vt:lpstr>Contents</vt:lpstr>
      <vt:lpstr>Management report</vt:lpstr>
      <vt:lpstr>Balance sheet</vt:lpstr>
      <vt:lpstr>P&amp;L</vt:lpstr>
      <vt:lpstr>Notes</vt:lpstr>
      <vt:lpstr>Detailed donation commit.</vt:lpstr>
      <vt:lpstr>'Detailed donation commit.'!Print_Area</vt:lpstr>
      <vt:lpstr>'P&amp;L'!Print_Area</vt:lpstr>
    </vt:vector>
  </TitlesOfParts>
  <Company>Birgma International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Vanrell</dc:creator>
  <cp:lastModifiedBy>Amélie Simon-Vermot</cp:lastModifiedBy>
  <cp:lastPrinted>2020-06-02T16:24:07Z</cp:lastPrinted>
  <dcterms:created xsi:type="dcterms:W3CDTF">2017-11-09T06:57:08Z</dcterms:created>
  <dcterms:modified xsi:type="dcterms:W3CDTF">2021-06-15T13:33:07Z</dcterms:modified>
</cp:coreProperties>
</file>